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drawings/drawing2.xml" ContentType="application/vnd.openxmlformats-officedocument.drawing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drawings/drawing3.xml" ContentType="application/vnd.openxmlformats-officedocument.drawing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drawings/drawing4.xml" ContentType="application/vnd.openxmlformats-officedocument.drawing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drawings/drawing5.xml" ContentType="application/vnd.openxmlformats-officedocument.drawing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drawings/drawing6.xml" ContentType="application/vnd.openxmlformats-officedocument.drawing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КРОВЛЯ\БАЛТИЯ\Работа\Новые прайсы\СКС КРОВЛЯ\"/>
    </mc:Choice>
  </mc:AlternateContent>
  <bookViews>
    <workbookView xWindow="60" yWindow="5232" windowWidth="19320" windowHeight="11760" tabRatio="590" activeTab="1"/>
  </bookViews>
  <sheets>
    <sheet name="Практичный" sheetId="25" r:id="rId1"/>
    <sheet name="Фаворит" sheetId="14" r:id="rId2"/>
    <sheet name="Графский пруд" sheetId="22" r:id="rId3"/>
    <sheet name="Венеция" sheetId="26" r:id="rId4"/>
    <sheet name="Шахтный" sheetId="24" r:id="rId5"/>
    <sheet name="Пагода" sheetId="23" r:id="rId6"/>
    <sheet name="Данные для расчета" sheetId="11" state="hidden" r:id="rId7"/>
  </sheets>
  <definedNames>
    <definedName name="Вид_покрытия">'Данные для расчета'!$A$2:$G$22</definedName>
    <definedName name="Защита_от_птиц">'Данные для расчета'!$A$32:$G$39</definedName>
    <definedName name="Защитный_экран">'Данные для расчета'!$A$24:$G$30</definedName>
    <definedName name="Изменения_в_конструкции">'Данные для расчета'!$A$49:$G$55</definedName>
    <definedName name="_xlnm.Print_Area" localSheetId="3">Венеция!$A$1:$AG$25</definedName>
    <definedName name="_xlnm.Print_Area" localSheetId="2">'Графский пруд'!$A$1:$AG$25</definedName>
    <definedName name="_xlnm.Print_Area" localSheetId="5">Пагода!$A$1:$AG$25</definedName>
    <definedName name="_xlnm.Print_Area" localSheetId="0">Практичный!$A$1:$AG$25</definedName>
    <definedName name="_xlnm.Print_Area" localSheetId="1">Фаворит!$A$1:$AG$25</definedName>
    <definedName name="_xlnm.Print_Area" localSheetId="4">Шахтный!$A$1:$AG$25</definedName>
    <definedName name="Отвод_конденсата">'Данные для расчета'!$A$41:$G$47</definedName>
  </definedNames>
  <calcPr calcId="162913" refMode="R1C1"/>
</workbook>
</file>

<file path=xl/calcChain.xml><?xml version="1.0" encoding="utf-8"?>
<calcChain xmlns="http://schemas.openxmlformats.org/spreadsheetml/2006/main">
  <c r="F4" i="11" l="1"/>
  <c r="F5" i="11"/>
  <c r="F7" i="11"/>
  <c r="F8" i="11"/>
  <c r="F9" i="11"/>
  <c r="F10" i="11"/>
  <c r="F11" i="11"/>
  <c r="F12" i="11"/>
  <c r="F13" i="11"/>
  <c r="F14" i="11"/>
  <c r="F15" i="11"/>
  <c r="F16" i="11"/>
  <c r="F17" i="11"/>
  <c r="F18" i="11"/>
  <c r="F3" i="11"/>
  <c r="E4" i="11"/>
  <c r="E5" i="11"/>
  <c r="E6" i="11"/>
  <c r="E7" i="11"/>
  <c r="E8" i="11"/>
  <c r="E9" i="11"/>
  <c r="E10" i="11"/>
  <c r="E11" i="11"/>
  <c r="E12" i="11"/>
  <c r="E13" i="11"/>
  <c r="E14" i="11"/>
  <c r="E15" i="11"/>
  <c r="E16" i="11"/>
  <c r="E17" i="11"/>
  <c r="E18" i="11"/>
  <c r="E3" i="11"/>
  <c r="Z7" i="26" l="1"/>
  <c r="Z13" i="26"/>
  <c r="Z7" i="25"/>
  <c r="Z15" i="26"/>
  <c r="Z11" i="26"/>
  <c r="Z9" i="26"/>
  <c r="Z13" i="25" l="1"/>
  <c r="Z11" i="25"/>
  <c r="Z9" i="25"/>
  <c r="F52" i="11"/>
  <c r="F43" i="11" l="1"/>
  <c r="F51" i="11"/>
  <c r="F50" i="11"/>
  <c r="Z13" i="24"/>
  <c r="Z11" i="24"/>
  <c r="Z9" i="24"/>
  <c r="Z7" i="24"/>
  <c r="E52" i="11" l="1"/>
  <c r="E50" i="11"/>
  <c r="Z15" i="24" s="1"/>
  <c r="E43" i="11"/>
  <c r="Z19" i="26"/>
  <c r="Z15" i="25"/>
  <c r="E51" i="11"/>
  <c r="Z21" i="26" l="1"/>
  <c r="Z23" i="26" s="1"/>
  <c r="Z13" i="23" l="1"/>
  <c r="Z11" i="23"/>
  <c r="Z9" i="23"/>
  <c r="Z7" i="23"/>
  <c r="D43" i="11" s="1"/>
  <c r="D50" i="11" l="1"/>
  <c r="D52" i="11"/>
  <c r="D51" i="11"/>
  <c r="Z13" i="22"/>
  <c r="Z11" i="22"/>
  <c r="Z9" i="22"/>
  <c r="Z7" i="22"/>
  <c r="Z19" i="24" l="1"/>
  <c r="Z21" i="24" s="1"/>
  <c r="Z23" i="24" s="1"/>
  <c r="Z19" i="25"/>
  <c r="C52" i="11"/>
  <c r="C51" i="11"/>
  <c r="C50" i="11"/>
  <c r="C43" i="11"/>
  <c r="Z11" i="14"/>
  <c r="Z21" i="25" l="1"/>
  <c r="Z23" i="25" s="1"/>
  <c r="Z7" i="14"/>
  <c r="Z9" i="14"/>
  <c r="Z13" i="14"/>
  <c r="Z15" i="14"/>
  <c r="Z19" i="14" l="1"/>
  <c r="Z21" i="14" s="1"/>
  <c r="B50" i="11"/>
  <c r="G4" i="11" l="1"/>
  <c r="G5" i="11"/>
  <c r="G6" i="11"/>
  <c r="G7" i="11"/>
  <c r="G8" i="11"/>
  <c r="G9" i="11"/>
  <c r="G10" i="11"/>
  <c r="G11" i="11"/>
  <c r="G12" i="11"/>
  <c r="G13" i="11"/>
  <c r="G14" i="11"/>
  <c r="G15" i="11"/>
  <c r="G16" i="11"/>
  <c r="G17" i="11"/>
  <c r="G18" i="11"/>
  <c r="G3" i="11"/>
  <c r="D3" i="11" l="1"/>
  <c r="C18" i="11"/>
  <c r="D18" i="11"/>
  <c r="D4" i="11"/>
  <c r="D5" i="11"/>
  <c r="D6" i="11"/>
  <c r="D7" i="11"/>
  <c r="D8" i="11"/>
  <c r="D9" i="11"/>
  <c r="D10" i="11"/>
  <c r="D11" i="11"/>
  <c r="D12" i="11"/>
  <c r="D13" i="11"/>
  <c r="D14" i="11"/>
  <c r="D15" i="11"/>
  <c r="D16" i="11"/>
  <c r="D17" i="11"/>
  <c r="C3" i="11"/>
  <c r="C4" i="11"/>
  <c r="C5" i="11"/>
  <c r="C6" i="11"/>
  <c r="Z15" i="22" s="1"/>
  <c r="Z19" i="22" s="1"/>
  <c r="Z21" i="22" s="1"/>
  <c r="Z23" i="22" s="1"/>
  <c r="C7" i="11"/>
  <c r="C8" i="11"/>
  <c r="C9" i="11"/>
  <c r="C10" i="11"/>
  <c r="C11" i="11"/>
  <c r="C12" i="11"/>
  <c r="C13" i="11"/>
  <c r="C14" i="11"/>
  <c r="C15" i="11"/>
  <c r="C16" i="11"/>
  <c r="C17" i="11"/>
  <c r="B52" i="11" l="1"/>
  <c r="Z15" i="23"/>
  <c r="Z19" i="23" s="1"/>
  <c r="Z21" i="23" s="1"/>
  <c r="Z23" i="23" s="1"/>
  <c r="B43" i="11"/>
  <c r="B51" i="11" l="1"/>
  <c r="Z23" i="14" l="1"/>
</calcChain>
</file>

<file path=xl/comments1.xml><?xml version="1.0" encoding="utf-8"?>
<comments xmlns="http://schemas.openxmlformats.org/spreadsheetml/2006/main">
  <authors>
    <author>Пользователь</author>
  </authors>
  <commentList>
    <comment ref="B43" authorId="0" shapeId="0">
      <text>
        <r>
          <rPr>
            <b/>
            <sz val="8"/>
            <color indexed="81"/>
            <rFont val="Tahoma"/>
            <family val="2"/>
            <charset val="204"/>
          </rPr>
          <t>Пользователь:</t>
        </r>
        <r>
          <rPr>
            <sz val="8"/>
            <color indexed="81"/>
            <rFont val="Tahoma"/>
            <family val="2"/>
            <charset val="204"/>
          </rPr>
          <t xml:space="preserve">
НЕ ТРОГАЕМ. ТУТ ФОРМУЛА</t>
        </r>
      </text>
    </comment>
  </commentList>
</comments>
</file>

<file path=xl/sharedStrings.xml><?xml version="1.0" encoding="utf-8"?>
<sst xmlns="http://schemas.openxmlformats.org/spreadsheetml/2006/main" count="272" uniqueCount="65">
  <si>
    <t>Drap</t>
  </si>
  <si>
    <t>Нержавейка</t>
  </si>
  <si>
    <t>Жалюзи</t>
  </si>
  <si>
    <t>Atlas</t>
  </si>
  <si>
    <t xml:space="preserve">Satin </t>
  </si>
  <si>
    <t>Polydexter Matt</t>
  </si>
  <si>
    <t xml:space="preserve">Velur </t>
  </si>
  <si>
    <t xml:space="preserve">GreenCoat Pural®, Pural Matt </t>
  </si>
  <si>
    <t>Safari</t>
  </si>
  <si>
    <t>Colority Print</t>
  </si>
  <si>
    <t>Quarzit Lite</t>
  </si>
  <si>
    <t xml:space="preserve">Quarzit </t>
  </si>
  <si>
    <t>Защитный экран</t>
  </si>
  <si>
    <t>Изменения в конструкции</t>
  </si>
  <si>
    <t>Защитный экран:</t>
  </si>
  <si>
    <t>Изменения в конструкции:</t>
  </si>
  <si>
    <t>Нет</t>
  </si>
  <si>
    <t>Медь ( Cu )</t>
  </si>
  <si>
    <t>Длина, мм:</t>
  </si>
  <si>
    <t>Коронка</t>
  </si>
  <si>
    <t>Сетка + коронка</t>
  </si>
  <si>
    <t>-</t>
  </si>
  <si>
    <t>Ширина, мм:</t>
  </si>
  <si>
    <t>Полиэстр</t>
  </si>
  <si>
    <t>Zn 0.4мм</t>
  </si>
  <si>
    <t>Zn 0.5мм</t>
  </si>
  <si>
    <t>Фаворит</t>
  </si>
  <si>
    <t>Графский пруд</t>
  </si>
  <si>
    <t>Пагода</t>
  </si>
  <si>
    <t>Шахтный</t>
  </si>
  <si>
    <t>Практичный</t>
  </si>
  <si>
    <t>Венеция</t>
  </si>
  <si>
    <t>Пагода 4</t>
  </si>
  <si>
    <t>Шахтный 5</t>
  </si>
  <si>
    <t>Практичный 6</t>
  </si>
  <si>
    <t>Защитное покрытие:</t>
  </si>
  <si>
    <t>Доп. аксессуары</t>
  </si>
  <si>
    <t>Из оцинкованной стали</t>
  </si>
  <si>
    <t>Из нержавеющей стали</t>
  </si>
  <si>
    <t>Защитное покрытие</t>
  </si>
  <si>
    <t>Сетка от птиц</t>
  </si>
  <si>
    <t>Отвод дымохода</t>
  </si>
  <si>
    <t>Точечный отвод дымохода</t>
  </si>
  <si>
    <t>Второй этаж по всей длине флюгарки</t>
  </si>
  <si>
    <t>Отвод дымохода:</t>
  </si>
  <si>
    <t>Отверстие в крышке флюгарки под трубу дымохода</t>
  </si>
  <si>
    <t>Доп. аксессуары:</t>
  </si>
  <si>
    <t>Нестандартный размер колпака</t>
  </si>
  <si>
    <t>Нестандартный размер посадочной юбки</t>
  </si>
  <si>
    <t>Нест. размер колпака + 
нестанд. размер посадочной юбки</t>
  </si>
  <si>
    <t>ВЫБИРАЕМ -</t>
  </si>
  <si>
    <t xml:space="preserve">  ПОЛУЧАЕМ!  -</t>
  </si>
  <si>
    <t>Всего:</t>
  </si>
  <si>
    <t>Вальмовая крышка флюгарки</t>
  </si>
  <si>
    <t>Вальмовая крышка флюгарки + 
нест. размер посадочной юбки</t>
  </si>
  <si>
    <t>Венеция 7</t>
  </si>
  <si>
    <r>
      <t xml:space="preserve">Итого по </t>
    </r>
    <r>
      <rPr>
        <sz val="20"/>
        <color rgb="FFFF0000"/>
        <rFont val="Century Gothic"/>
        <family val="2"/>
        <charset val="204"/>
      </rPr>
      <t>АКЦИИ!!!</t>
    </r>
    <r>
      <rPr>
        <sz val="20"/>
        <color theme="1"/>
        <rFont val="Century Gothic"/>
        <family val="2"/>
        <charset val="204"/>
      </rPr>
      <t>:</t>
    </r>
  </si>
  <si>
    <t>Polidexter</t>
  </si>
  <si>
    <t>Прайс лист от 28.03.2020</t>
  </si>
  <si>
    <t>Флюгарка СКС-1 "Фаворит"</t>
  </si>
  <si>
    <t>Флюгарка СКС-0 "Практичный"</t>
  </si>
  <si>
    <t>Флюгарка СКС-2 "Графский пруд"</t>
  </si>
  <si>
    <t>Флюгарка СКС-3 "Венеция"</t>
  </si>
  <si>
    <t>Флюгарка СКС-4 "Шахтный"</t>
  </si>
  <si>
    <t>Флюгарка СКС-5 "Пагода"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</si>
</sst>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&quot;₽&quot;"/>
  </numFmts>
  <fonts count="25" x14ac:knownFonts="1">
    <font>
      <sz val="11"/>
      <color theme="1"/>
      <name val="Calibri"/>
      <family val="2"/>
      <charset val="204"/>
      <scheme val="minor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b/>
      <sz val="20"/>
      <color theme="1"/>
      <name val="Calibri"/>
      <family val="2"/>
      <charset val="204"/>
      <scheme val="minor"/>
    </font>
    <font>
      <sz val="5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5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8"/>
      <name val="Century Gothic"/>
      <family val="2"/>
      <charset val="204"/>
    </font>
    <font>
      <sz val="5"/>
      <color theme="1"/>
      <name val="Century Gothic"/>
      <family val="2"/>
      <charset val="204"/>
    </font>
    <font>
      <sz val="11"/>
      <color theme="1"/>
      <name val="Century Gothic"/>
      <family val="2"/>
      <charset val="204"/>
    </font>
    <font>
      <b/>
      <sz val="20"/>
      <color theme="1"/>
      <name val="Century Gothic"/>
      <family val="2"/>
      <charset val="204"/>
    </font>
    <font>
      <sz val="16"/>
      <color theme="1"/>
      <name val="Century Gothic"/>
      <family val="2"/>
      <charset val="204"/>
    </font>
    <font>
      <sz val="12"/>
      <color theme="1"/>
      <name val="Century Gothic"/>
      <family val="2"/>
      <charset val="204"/>
    </font>
    <font>
      <b/>
      <sz val="12"/>
      <color theme="1"/>
      <name val="Century Gothic"/>
      <family val="2"/>
      <charset val="204"/>
    </font>
    <font>
      <sz val="10"/>
      <color theme="1"/>
      <name val="Century Gothic"/>
      <family val="2"/>
      <charset val="204"/>
    </font>
    <font>
      <i/>
      <sz val="5"/>
      <color theme="1"/>
      <name val="Century Gothic"/>
      <family val="2"/>
      <charset val="204"/>
    </font>
    <font>
      <b/>
      <i/>
      <u/>
      <sz val="20"/>
      <color theme="1"/>
      <name val="Century Gothic"/>
      <family val="2"/>
      <charset val="204"/>
    </font>
    <font>
      <sz val="20"/>
      <color theme="1"/>
      <name val="Century Gothic"/>
      <family val="2"/>
      <charset val="204"/>
    </font>
    <font>
      <i/>
      <sz val="11"/>
      <color theme="1"/>
      <name val="Century Gothic"/>
      <family val="2"/>
      <charset val="204"/>
    </font>
    <font>
      <b/>
      <sz val="18"/>
      <color theme="1"/>
      <name val="Century Gothic"/>
      <family val="2"/>
      <charset val="204"/>
    </font>
    <font>
      <b/>
      <u/>
      <sz val="20"/>
      <color theme="1"/>
      <name val="Century Gothic"/>
      <family val="2"/>
      <charset val="204"/>
    </font>
    <font>
      <sz val="20"/>
      <color rgb="FFFF0000"/>
      <name val="Century Gothic"/>
      <family val="2"/>
      <charset val="204"/>
    </font>
    <font>
      <b/>
      <sz val="18"/>
      <color rgb="FFFF0000"/>
      <name val="Century Gothic"/>
      <family val="2"/>
      <charset val="204"/>
    </font>
    <font>
      <b/>
      <sz val="11"/>
      <color theme="1"/>
      <name val="Century Gothic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0" xfId="0" applyFill="1" applyBorder="1"/>
    <xf numFmtId="0" fontId="0" fillId="0" borderId="0" xfId="0" applyFill="1" applyBorder="1" applyAlignment="1">
      <alignment horizontal="left"/>
    </xf>
    <xf numFmtId="0" fontId="0" fillId="0" borderId="0" xfId="0" applyBorder="1" applyProtection="1"/>
    <xf numFmtId="0" fontId="3" fillId="0" borderId="0" xfId="0" applyFont="1" applyFill="1" applyBorder="1" applyAlignment="1" applyProtection="1"/>
    <xf numFmtId="0" fontId="0" fillId="0" borderId="0" xfId="0" applyBorder="1" applyProtection="1">
      <protection locked="0"/>
    </xf>
    <xf numFmtId="0" fontId="4" fillId="0" borderId="0" xfId="0" applyFont="1" applyBorder="1" applyProtection="1">
      <protection locked="0"/>
    </xf>
    <xf numFmtId="0" fontId="4" fillId="0" borderId="0" xfId="0" applyFont="1" applyBorder="1" applyAlignment="1" applyProtection="1">
      <alignment horizontal="left"/>
      <protection locked="0"/>
    </xf>
    <xf numFmtId="0" fontId="5" fillId="0" borderId="0" xfId="0" applyFont="1" applyBorder="1" applyAlignment="1" applyProtection="1">
      <alignment horizontal="center"/>
      <protection locked="0"/>
    </xf>
    <xf numFmtId="0" fontId="6" fillId="0" borderId="0" xfId="0" applyFont="1" applyBorder="1" applyProtection="1">
      <protection locked="0"/>
    </xf>
    <xf numFmtId="0" fontId="7" fillId="0" borderId="0" xfId="0" applyFont="1" applyBorder="1" applyProtection="1"/>
    <xf numFmtId="0" fontId="4" fillId="0" borderId="0" xfId="0" applyFont="1" applyBorder="1" applyProtection="1">
      <protection hidden="1"/>
    </xf>
    <xf numFmtId="0" fontId="0" fillId="0" borderId="0" xfId="0" applyBorder="1" applyProtection="1">
      <protection hidden="1"/>
    </xf>
    <xf numFmtId="0" fontId="3" fillId="0" borderId="0" xfId="0" applyFont="1" applyFill="1" applyBorder="1" applyAlignment="1" applyProtection="1">
      <protection hidden="1"/>
    </xf>
    <xf numFmtId="0" fontId="0" fillId="0" borderId="0" xfId="0" applyFill="1" applyBorder="1" applyAlignment="1" applyProtection="1">
      <protection hidden="1"/>
    </xf>
    <xf numFmtId="0" fontId="4" fillId="0" borderId="0" xfId="0" applyFont="1" applyBorder="1" applyAlignment="1" applyProtection="1">
      <alignment horizontal="left"/>
      <protection hidden="1"/>
    </xf>
    <xf numFmtId="0" fontId="9" fillId="0" borderId="0" xfId="0" applyFont="1" applyBorder="1" applyProtection="1">
      <protection hidden="1"/>
    </xf>
    <xf numFmtId="0" fontId="10" fillId="0" borderId="0" xfId="0" applyFont="1" applyBorder="1" applyProtection="1">
      <protection hidden="1"/>
    </xf>
    <xf numFmtId="0" fontId="11" fillId="0" borderId="0" xfId="0" applyFont="1" applyFill="1" applyBorder="1" applyAlignment="1" applyProtection="1">
      <protection hidden="1"/>
    </xf>
    <xf numFmtId="0" fontId="10" fillId="0" borderId="0" xfId="0" applyFont="1" applyFill="1" applyBorder="1" applyAlignment="1" applyProtection="1">
      <protection hidden="1"/>
    </xf>
    <xf numFmtId="0" fontId="9" fillId="0" borderId="0" xfId="0" applyFont="1" applyBorder="1" applyAlignment="1" applyProtection="1">
      <alignment horizontal="left"/>
      <protection hidden="1"/>
    </xf>
    <xf numFmtId="0" fontId="9" fillId="0" borderId="5" xfId="0" applyFont="1" applyBorder="1" applyProtection="1">
      <protection hidden="1"/>
    </xf>
    <xf numFmtId="0" fontId="9" fillId="0" borderId="6" xfId="0" applyFont="1" applyBorder="1" applyProtection="1">
      <protection hidden="1"/>
    </xf>
    <xf numFmtId="0" fontId="10" fillId="0" borderId="6" xfId="0" applyFont="1" applyBorder="1" applyProtection="1">
      <protection hidden="1"/>
    </xf>
    <xf numFmtId="0" fontId="9" fillId="0" borderId="6" xfId="0" applyFont="1" applyBorder="1" applyAlignment="1" applyProtection="1">
      <alignment horizontal="left"/>
      <protection hidden="1"/>
    </xf>
    <xf numFmtId="0" fontId="10" fillId="0" borderId="7" xfId="0" applyFont="1" applyBorder="1" applyProtection="1">
      <protection hidden="1"/>
    </xf>
    <xf numFmtId="0" fontId="9" fillId="0" borderId="0" xfId="0" applyFont="1" applyBorder="1" applyAlignment="1" applyProtection="1">
      <alignment vertical="center"/>
      <protection hidden="1"/>
    </xf>
    <xf numFmtId="0" fontId="13" fillId="0" borderId="0" xfId="0" applyFont="1" applyBorder="1" applyAlignment="1" applyProtection="1">
      <alignment vertical="center"/>
      <protection hidden="1"/>
    </xf>
    <xf numFmtId="0" fontId="13" fillId="0" borderId="0" xfId="0" applyFont="1" applyBorder="1" applyAlignment="1" applyProtection="1">
      <alignment horizontal="right" vertical="center"/>
      <protection hidden="1"/>
    </xf>
    <xf numFmtId="0" fontId="10" fillId="0" borderId="9" xfId="0" applyFont="1" applyBorder="1" applyAlignment="1" applyProtection="1">
      <alignment vertical="center"/>
      <protection hidden="1"/>
    </xf>
    <xf numFmtId="0" fontId="10" fillId="0" borderId="0" xfId="0" applyFont="1" applyBorder="1" applyAlignment="1" applyProtection="1">
      <alignment vertical="center"/>
      <protection hidden="1"/>
    </xf>
    <xf numFmtId="0" fontId="13" fillId="0" borderId="0" xfId="0" applyFont="1" applyBorder="1" applyAlignment="1" applyProtection="1">
      <alignment horizontal="left" vertical="center"/>
      <protection hidden="1"/>
    </xf>
    <xf numFmtId="0" fontId="15" fillId="0" borderId="0" xfId="0" applyFont="1" applyBorder="1" applyAlignment="1" applyProtection="1">
      <alignment horizontal="center" vertical="center"/>
      <protection hidden="1"/>
    </xf>
    <xf numFmtId="164" fontId="14" fillId="0" borderId="4" xfId="0" applyNumberFormat="1" applyFont="1" applyBorder="1" applyAlignment="1" applyProtection="1">
      <alignment horizontal="center" vertical="center"/>
      <protection hidden="1"/>
    </xf>
    <xf numFmtId="2" fontId="10" fillId="0" borderId="9" xfId="0" applyNumberFormat="1" applyFont="1" applyBorder="1" applyAlignment="1" applyProtection="1">
      <alignment vertical="center"/>
      <protection hidden="1"/>
    </xf>
    <xf numFmtId="2" fontId="13" fillId="0" borderId="0" xfId="0" applyNumberFormat="1" applyFont="1" applyBorder="1" applyAlignment="1" applyProtection="1">
      <alignment horizontal="center" vertical="center"/>
      <protection hidden="1"/>
    </xf>
    <xf numFmtId="0" fontId="13" fillId="0" borderId="0" xfId="0" applyFont="1" applyBorder="1" applyAlignment="1" applyProtection="1">
      <alignment horizontal="center" vertical="center"/>
      <protection hidden="1"/>
    </xf>
    <xf numFmtId="0" fontId="9" fillId="0" borderId="11" xfId="0" applyFont="1" applyBorder="1" applyAlignment="1" applyProtection="1">
      <alignment vertical="center"/>
      <protection hidden="1"/>
    </xf>
    <xf numFmtId="0" fontId="12" fillId="0" borderId="11" xfId="0" applyFont="1" applyBorder="1" applyAlignment="1" applyProtection="1">
      <alignment vertical="center"/>
      <protection hidden="1"/>
    </xf>
    <xf numFmtId="0" fontId="10" fillId="0" borderId="11" xfId="0" applyFont="1" applyBorder="1" applyAlignment="1" applyProtection="1">
      <alignment vertical="center"/>
      <protection hidden="1"/>
    </xf>
    <xf numFmtId="0" fontId="9" fillId="0" borderId="11" xfId="0" applyFont="1" applyBorder="1" applyAlignment="1" applyProtection="1">
      <alignment horizontal="left" vertical="center"/>
      <protection hidden="1"/>
    </xf>
    <xf numFmtId="0" fontId="10" fillId="0" borderId="12" xfId="0" applyFont="1" applyBorder="1" applyAlignment="1" applyProtection="1">
      <alignment vertical="center"/>
      <protection hidden="1"/>
    </xf>
    <xf numFmtId="0" fontId="12" fillId="0" borderId="0" xfId="0" applyFont="1" applyBorder="1" applyAlignment="1" applyProtection="1">
      <alignment vertical="center"/>
      <protection hidden="1"/>
    </xf>
    <xf numFmtId="0" fontId="9" fillId="0" borderId="0" xfId="0" applyFont="1" applyBorder="1" applyAlignment="1" applyProtection="1">
      <alignment horizontal="left" vertical="center"/>
      <protection hidden="1"/>
    </xf>
    <xf numFmtId="0" fontId="12" fillId="0" borderId="5" xfId="0" applyFont="1" applyBorder="1" applyAlignment="1" applyProtection="1">
      <alignment vertical="center"/>
      <protection hidden="1"/>
    </xf>
    <xf numFmtId="0" fontId="9" fillId="0" borderId="6" xfId="0" applyFont="1" applyBorder="1" applyAlignment="1" applyProtection="1">
      <alignment vertical="center"/>
      <protection hidden="1"/>
    </xf>
    <xf numFmtId="0" fontId="12" fillId="0" borderId="6" xfId="0" applyFont="1" applyBorder="1" applyAlignment="1" applyProtection="1">
      <alignment vertical="center"/>
      <protection hidden="1"/>
    </xf>
    <xf numFmtId="0" fontId="10" fillId="0" borderId="6" xfId="0" applyFont="1" applyBorder="1" applyAlignment="1" applyProtection="1">
      <alignment vertical="center"/>
      <protection hidden="1"/>
    </xf>
    <xf numFmtId="0" fontId="9" fillId="0" borderId="6" xfId="0" applyFont="1" applyBorder="1" applyAlignment="1" applyProtection="1">
      <alignment horizontal="left" vertical="center"/>
      <protection hidden="1"/>
    </xf>
    <xf numFmtId="0" fontId="10" fillId="0" borderId="7" xfId="0" applyFont="1" applyBorder="1" applyAlignment="1" applyProtection="1">
      <alignment vertical="center"/>
      <protection hidden="1"/>
    </xf>
    <xf numFmtId="0" fontId="16" fillId="0" borderId="0" xfId="0" applyFont="1" applyBorder="1" applyAlignment="1" applyProtection="1">
      <alignment vertical="center"/>
      <protection hidden="1"/>
    </xf>
    <xf numFmtId="0" fontId="17" fillId="0" borderId="0" xfId="0" applyFont="1" applyBorder="1" applyAlignment="1" applyProtection="1">
      <alignment vertical="center"/>
      <protection hidden="1"/>
    </xf>
    <xf numFmtId="0" fontId="18" fillId="0" borderId="0" xfId="0" applyFont="1" applyBorder="1" applyAlignment="1" applyProtection="1">
      <alignment vertical="center"/>
      <protection hidden="1"/>
    </xf>
    <xf numFmtId="0" fontId="19" fillId="0" borderId="0" xfId="0" applyFont="1" applyBorder="1" applyAlignment="1" applyProtection="1">
      <alignment vertical="center"/>
      <protection hidden="1"/>
    </xf>
    <xf numFmtId="164" fontId="20" fillId="0" borderId="4" xfId="0" applyNumberFormat="1" applyFont="1" applyBorder="1" applyAlignment="1" applyProtection="1">
      <alignment horizontal="center" vertical="center"/>
      <protection hidden="1"/>
    </xf>
    <xf numFmtId="0" fontId="19" fillId="0" borderId="9" xfId="0" applyFont="1" applyBorder="1" applyAlignment="1" applyProtection="1">
      <alignment vertical="center"/>
      <protection hidden="1"/>
    </xf>
    <xf numFmtId="0" fontId="21" fillId="0" borderId="0" xfId="0" applyFont="1" applyBorder="1" applyAlignment="1" applyProtection="1">
      <alignment vertical="center"/>
      <protection hidden="1"/>
    </xf>
    <xf numFmtId="164" fontId="23" fillId="0" borderId="4" xfId="0" applyNumberFormat="1" applyFont="1" applyBorder="1" applyAlignment="1" applyProtection="1">
      <alignment horizontal="center" vertical="center"/>
      <protection hidden="1"/>
    </xf>
    <xf numFmtId="0" fontId="12" fillId="0" borderId="10" xfId="0" applyFont="1" applyBorder="1" applyAlignment="1" applyProtection="1">
      <alignment vertical="center"/>
      <protection hidden="1"/>
    </xf>
    <xf numFmtId="0" fontId="9" fillId="0" borderId="0" xfId="0" applyFont="1" applyBorder="1" applyProtection="1">
      <protection locked="0"/>
    </xf>
    <xf numFmtId="0" fontId="10" fillId="0" borderId="0" xfId="0" applyFont="1" applyBorder="1" applyProtection="1"/>
    <xf numFmtId="0" fontId="9" fillId="0" borderId="0" xfId="0" applyFont="1" applyBorder="1" applyAlignment="1" applyProtection="1">
      <alignment horizontal="left"/>
      <protection locked="0"/>
    </xf>
    <xf numFmtId="0" fontId="10" fillId="0" borderId="0" xfId="0" applyFont="1" applyBorder="1" applyProtection="1">
      <protection locked="0"/>
    </xf>
    <xf numFmtId="0" fontId="10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/>
    <xf numFmtId="0" fontId="24" fillId="0" borderId="0" xfId="0" applyFont="1" applyFill="1" applyBorder="1" applyAlignment="1">
      <alignment horizontal="left"/>
    </xf>
    <xf numFmtId="0" fontId="24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wrapText="1"/>
    </xf>
    <xf numFmtId="0" fontId="24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/>
    </xf>
    <xf numFmtId="0" fontId="10" fillId="0" borderId="0" xfId="0" applyFont="1" applyBorder="1" applyAlignment="1">
      <alignment horizontal="center" vertical="center"/>
    </xf>
    <xf numFmtId="0" fontId="24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left" wrapText="1"/>
    </xf>
    <xf numFmtId="2" fontId="24" fillId="0" borderId="0" xfId="0" applyNumberFormat="1" applyFont="1" applyBorder="1" applyAlignment="1">
      <alignment horizontal="center" vertical="center"/>
    </xf>
    <xf numFmtId="2" fontId="24" fillId="0" borderId="0" xfId="0" applyNumberFormat="1" applyFont="1" applyBorder="1"/>
    <xf numFmtId="0" fontId="12" fillId="0" borderId="8" xfId="0" applyFont="1" applyBorder="1" applyAlignment="1" applyProtection="1">
      <alignment horizontal="left" vertical="center"/>
      <protection hidden="1"/>
    </xf>
    <xf numFmtId="0" fontId="12" fillId="0" borderId="0" xfId="0" applyFont="1" applyBorder="1" applyAlignment="1" applyProtection="1">
      <alignment horizontal="left" vertical="center"/>
      <protection hidden="1"/>
    </xf>
    <xf numFmtId="0" fontId="0" fillId="0" borderId="0" xfId="0" applyBorder="1" applyAlignment="1" applyProtection="1"/>
    <xf numFmtId="0" fontId="0" fillId="0" borderId="0" xfId="0" applyAlignment="1"/>
    <xf numFmtId="0" fontId="8" fillId="2" borderId="0" xfId="0" applyFont="1" applyFill="1" applyBorder="1" applyAlignment="1" applyProtection="1">
      <alignment horizontal="center" vertical="center"/>
      <protection hidden="1"/>
    </xf>
    <xf numFmtId="0" fontId="10" fillId="0" borderId="0" xfId="0" applyFont="1" applyBorder="1" applyAlignment="1" applyProtection="1">
      <protection hidden="1"/>
    </xf>
    <xf numFmtId="0" fontId="10" fillId="0" borderId="0" xfId="0" applyFont="1" applyAlignment="1" applyProtection="1">
      <protection hidden="1"/>
    </xf>
    <xf numFmtId="0" fontId="12" fillId="0" borderId="0" xfId="0" applyFont="1" applyBorder="1" applyAlignment="1" applyProtection="1">
      <alignment horizontal="center" vertical="center"/>
      <protection hidden="1"/>
    </xf>
    <xf numFmtId="0" fontId="12" fillId="0" borderId="8" xfId="0" applyFont="1" applyBorder="1" applyAlignment="1" applyProtection="1">
      <alignment horizontal="center" vertical="center"/>
      <protection hidden="1"/>
    </xf>
    <xf numFmtId="0" fontId="12" fillId="0" borderId="10" xfId="0" applyFont="1" applyBorder="1" applyAlignment="1" applyProtection="1">
      <alignment horizontal="center" vertical="center"/>
      <protection hidden="1"/>
    </xf>
    <xf numFmtId="1" fontId="14" fillId="0" borderId="1" xfId="0" applyNumberFormat="1" applyFont="1" applyBorder="1" applyAlignment="1" applyProtection="1">
      <alignment horizontal="center" vertical="center"/>
      <protection locked="0" hidden="1"/>
    </xf>
    <xf numFmtId="1" fontId="14" fillId="0" borderId="2" xfId="0" applyNumberFormat="1" applyFont="1" applyBorder="1" applyAlignment="1" applyProtection="1">
      <alignment horizontal="center" vertical="center"/>
      <protection locked="0" hidden="1"/>
    </xf>
    <xf numFmtId="1" fontId="14" fillId="0" borderId="3" xfId="0" applyNumberFormat="1" applyFont="1" applyBorder="1" applyAlignment="1" applyProtection="1">
      <alignment horizontal="center" vertical="center"/>
      <protection locked="0" hidden="1"/>
    </xf>
    <xf numFmtId="0" fontId="4" fillId="0" borderId="0" xfId="0" applyFont="1" applyBorder="1" applyAlignment="1" applyProtection="1">
      <alignment horizontal="center"/>
      <protection hidden="1"/>
    </xf>
    <xf numFmtId="0" fontId="9" fillId="0" borderId="0" xfId="0" applyFont="1" applyBorder="1" applyAlignment="1" applyProtection="1">
      <alignment horizont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Drop" dropLines="16" dropStyle="combo" dx="22" fmlaLink="$A$7" fmlaRange="'Данные для расчета'!$M$3:$M$18" noThreeD="1" sel="3" val="0"/>
</file>

<file path=xl/ctrlProps/ctrlProp2.xml><?xml version="1.0" encoding="utf-8"?>
<formControlPr xmlns="http://schemas.microsoft.com/office/spreadsheetml/2009/9/main" objectType="Drop" dropStyle="combo" dx="22" fmlaLink="$A$9" fmlaRange="'Данные для расчета'!$M$24:$M$26" noThreeD="1" sel="1" val="0"/>
</file>

<file path=xl/ctrlProps/ctrlProp3.xml><?xml version="1.0" encoding="utf-8"?>
<formControlPr xmlns="http://schemas.microsoft.com/office/spreadsheetml/2009/9/main" objectType="Drop" dropStyle="combo" dx="22" fmlaLink="$A$11" fmlaRange="'Данные для расчета'!$M$32:$M$33" noThreeD="1" sel="1" val="0"/>
</file>

<file path=xl/ctrlProps/ctrlProp4.xml><?xml version="1.0" encoding="utf-8"?>
<formControlPr xmlns="http://schemas.microsoft.com/office/spreadsheetml/2009/9/main" objectType="Drop" dropStyle="combo" dx="22" fmlaLink="$A$13" fmlaRange="'Данные для расчета'!$M$41:$M$44" noThreeD="1" sel="1" val="0"/>
</file>

<file path=xl/ctrlProps/ctrlProp5.xml><?xml version="1.0" encoding="utf-8"?>
<formControlPr xmlns="http://schemas.microsoft.com/office/spreadsheetml/2009/9/main" objectType="Drop" dropStyle="combo" dx="22" fmlaLink="$A$15" fmlaRange="'Данные для расчета'!$M$49:$M$52" noThreeD="1" sel="1" val="0"/>
</file>

<file path=xl/ctrlProps/ctrlProp6.xml><?xml version="1.0" encoding="utf-8"?>
<formControlPr xmlns="http://schemas.microsoft.com/office/spreadsheetml/2009/9/main" objectType="Drop" dropLines="16" dropStyle="combo" dx="22" fmlaLink="$A$7" fmlaRange="'Данные для расчета'!$A$3:$A$18" noThreeD="1" sel="3" val="0"/>
</file>

<file path=xl/ctrlProps/ctrlProp7.xml><?xml version="1.0" encoding="utf-8"?>
<formControlPr xmlns="http://schemas.microsoft.com/office/spreadsheetml/2009/9/main" objectType="Drop" dropStyle="combo" dx="22" fmlaLink="$A$9" fmlaRange="'Данные для расчета'!$A$24:$A$26" noThreeD="1" sel="1" val="0"/>
</file>

<file path=xl/ctrlProps/ctrlProp8.xml><?xml version="1.0" encoding="utf-8"?>
<formControlPr xmlns="http://schemas.microsoft.com/office/spreadsheetml/2009/9/main" objectType="Drop" dropStyle="combo" dx="22" fmlaLink="$A$11" fmlaRange="'Данные для расчета'!$A$32:$A$34" noThreeD="1" sel="1" val="0"/>
</file>

<file path=xl/ctrlProps/ctrlProp9.xml><?xml version="1.0" encoding="utf-8"?>
<formControlPr xmlns="http://schemas.microsoft.com/office/spreadsheetml/2009/9/main" objectType="Drop" dropStyle="combo" dx="22" fmlaLink="$A$13" fmlaRange="'Данные для расчета'!$A$41:$A$44" noThreeD="1" sel="1" val="0"/>
</file>

<file path=xl/ctrlProps/ctrlProp10.xml><?xml version="1.0" encoding="utf-8"?>
<formControlPr xmlns="http://schemas.microsoft.com/office/spreadsheetml/2009/9/main" objectType="Drop" dropStyle="combo" dx="22" fmlaLink="$A$15" fmlaRange="'Данные для расчета'!$A$49:$A$52" noThreeD="1" sel="1" val="0"/>
</file>

<file path=xl/ctrlProps/ctrlProp11.xml><?xml version="1.0" encoding="utf-8"?>
<formControlPr xmlns="http://schemas.microsoft.com/office/spreadsheetml/2009/9/main" objectType="Drop" dropLines="16" dropStyle="combo" dx="22" fmlaLink="$A$7" fmlaRange="'Данные для расчета'!$A$3:$A$18" noThreeD="1" sel="3" val="0"/>
</file>

<file path=xl/ctrlProps/ctrlProp12.xml><?xml version="1.0" encoding="utf-8"?>
<formControlPr xmlns="http://schemas.microsoft.com/office/spreadsheetml/2009/9/main" objectType="Drop" dropStyle="combo" dx="22" fmlaLink="$A$9" fmlaRange="'Данные для расчета'!$A$24:$A$26" noThreeD="1" sel="1" val="0"/>
</file>

<file path=xl/ctrlProps/ctrlProp13.xml><?xml version="1.0" encoding="utf-8"?>
<formControlPr xmlns="http://schemas.microsoft.com/office/spreadsheetml/2009/9/main" objectType="Drop" dropStyle="combo" dx="22" fmlaLink="$A$11" fmlaRange="'Данные для расчета'!$A$32:$A$34" noThreeD="1" sel="1" val="0"/>
</file>

<file path=xl/ctrlProps/ctrlProp14.xml><?xml version="1.0" encoding="utf-8"?>
<formControlPr xmlns="http://schemas.microsoft.com/office/spreadsheetml/2009/9/main" objectType="Drop" dropStyle="combo" dx="22" fmlaLink="$A$13" fmlaRange="'Данные для расчета'!$A$41:$A$44" noThreeD="1" sel="1" val="0"/>
</file>

<file path=xl/ctrlProps/ctrlProp15.xml><?xml version="1.0" encoding="utf-8"?>
<formControlPr xmlns="http://schemas.microsoft.com/office/spreadsheetml/2009/9/main" objectType="Drop" dropStyle="combo" dx="22" fmlaLink="$A$15" fmlaRange="'Данные для расчета'!$A$49:$A$52" noThreeD="1" sel="1" val="0"/>
</file>

<file path=xl/ctrlProps/ctrlProp16.xml><?xml version="1.0" encoding="utf-8"?>
<formControlPr xmlns="http://schemas.microsoft.com/office/spreadsheetml/2009/9/main" objectType="Drop" dropLines="16" dropStyle="combo" dx="22" fmlaLink="$A$7" fmlaRange="'Данные для расчета'!$O$3:$O$18" noThreeD="1" sel="3" val="0"/>
</file>

<file path=xl/ctrlProps/ctrlProp17.xml><?xml version="1.0" encoding="utf-8"?>
<formControlPr xmlns="http://schemas.microsoft.com/office/spreadsheetml/2009/9/main" objectType="Drop" dropStyle="combo" dx="22" fmlaLink="$A$9" fmlaRange="'Данные для расчета'!$O$24:$O$26" noThreeD="1" sel="2" val="0"/>
</file>

<file path=xl/ctrlProps/ctrlProp18.xml><?xml version="1.0" encoding="utf-8"?>
<formControlPr xmlns="http://schemas.microsoft.com/office/spreadsheetml/2009/9/main" objectType="Drop" dropStyle="combo" dx="22" fmlaLink="$A$11" fmlaRange="'Данные для расчета'!$O$32:$O$33" noThreeD="1" sel="2" val="0"/>
</file>

<file path=xl/ctrlProps/ctrlProp19.xml><?xml version="1.0" encoding="utf-8"?>
<formControlPr xmlns="http://schemas.microsoft.com/office/spreadsheetml/2009/9/main" objectType="Drop" dropStyle="combo" dx="22" fmlaLink="$A$13" fmlaRange="'Данные для расчета'!$O$41:$O$42" noThreeD="1" sel="1" val="0"/>
</file>

<file path=xl/ctrlProps/ctrlProp20.xml><?xml version="1.0" encoding="utf-8"?>
<formControlPr xmlns="http://schemas.microsoft.com/office/spreadsheetml/2009/9/main" objectType="Drop" dropStyle="combo" dx="22" fmlaLink="$A$15" fmlaRange="'Данные для расчета'!$O$49:$O$52" noThreeD="1" sel="2" val="0"/>
</file>

<file path=xl/ctrlProps/ctrlProp21.xml><?xml version="1.0" encoding="utf-8"?>
<formControlPr xmlns="http://schemas.microsoft.com/office/spreadsheetml/2009/9/main" objectType="Drop" dropLines="16" dropStyle="combo" dx="22" fmlaLink="$A$7" fmlaRange="'Данные для расчета'!$K$3:$K$18" noThreeD="1" sel="3" val="0"/>
</file>

<file path=xl/ctrlProps/ctrlProp22.xml><?xml version="1.0" encoding="utf-8"?>
<formControlPr xmlns="http://schemas.microsoft.com/office/spreadsheetml/2009/9/main" objectType="Drop" dropStyle="combo" dx="22" fmlaLink="$A$9" fmlaRange="'Данные для расчета'!$K$24:$K$26" noThreeD="1" sel="1" val="0"/>
</file>

<file path=xl/ctrlProps/ctrlProp23.xml><?xml version="1.0" encoding="utf-8"?>
<formControlPr xmlns="http://schemas.microsoft.com/office/spreadsheetml/2009/9/main" objectType="Drop" dropStyle="combo" dx="22" fmlaLink="$A$11" fmlaRange="'Данные для расчета'!$K$32:$K$33" noThreeD="1" sel="1" val="0"/>
</file>

<file path=xl/ctrlProps/ctrlProp24.xml><?xml version="1.0" encoding="utf-8"?>
<formControlPr xmlns="http://schemas.microsoft.com/office/spreadsheetml/2009/9/main" objectType="Drop" dropStyle="combo" dx="22" fmlaLink="$A$13" fmlaRange="'Данные для расчета'!$K$41:$K$44" noThreeD="1" sel="1" val="0"/>
</file>

<file path=xl/ctrlProps/ctrlProp25.xml><?xml version="1.0" encoding="utf-8"?>
<formControlPr xmlns="http://schemas.microsoft.com/office/spreadsheetml/2009/9/main" objectType="Drop" dropStyle="combo" dx="22" fmlaLink="$A$15" fmlaRange="'Данные для расчета'!$K$49:$K$52" noThreeD="1" sel="1" val="0"/>
</file>

<file path=xl/ctrlProps/ctrlProp26.xml><?xml version="1.0" encoding="utf-8"?>
<formControlPr xmlns="http://schemas.microsoft.com/office/spreadsheetml/2009/9/main" objectType="Drop" dropLines="16" dropStyle="combo" dx="22" fmlaLink="$A$7" fmlaRange="'Данные для расчета'!$I$3:$I$18" noThreeD="1" sel="3" val="0"/>
</file>

<file path=xl/ctrlProps/ctrlProp27.xml><?xml version="1.0" encoding="utf-8"?>
<formControlPr xmlns="http://schemas.microsoft.com/office/spreadsheetml/2009/9/main" objectType="Drop" dropStyle="combo" dx="22" fmlaLink="$A$9" fmlaRange="'Данные для расчета'!$I$24:$I$26" noThreeD="1" sel="1" val="0"/>
</file>

<file path=xl/ctrlProps/ctrlProp28.xml><?xml version="1.0" encoding="utf-8"?>
<formControlPr xmlns="http://schemas.microsoft.com/office/spreadsheetml/2009/9/main" objectType="Drop" dropStyle="combo" dx="22" fmlaLink="$A$11" fmlaRange="'Данные для расчета'!$I$32:$I$35" noThreeD="1" sel="1" val="0"/>
</file>

<file path=xl/ctrlProps/ctrlProp29.xml><?xml version="1.0" encoding="utf-8"?>
<formControlPr xmlns="http://schemas.microsoft.com/office/spreadsheetml/2009/9/main" objectType="Drop" dropStyle="combo" dx="22" fmlaLink="$A$13" fmlaRange="'Данные для расчета'!$I$41:$I$44" noThreeD="1" sel="1" val="0"/>
</file>

<file path=xl/ctrlProps/ctrlProp30.xml><?xml version="1.0" encoding="utf-8"?>
<formControlPr xmlns="http://schemas.microsoft.com/office/spreadsheetml/2009/9/main" objectType="Drop" dropStyle="combo" dx="22" fmlaLink="$A$15" fmlaRange="'Данные для расчета'!$I$49:$I$52" noThreeD="1" sel="1" val="0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8.jp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9.jp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image" Target="../media/image3.png"/><Relationship Id="rId7" Type="http://schemas.openxmlformats.org/officeDocument/2006/relationships/image" Target="../media/image12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11.png"/><Relationship Id="rId5" Type="http://schemas.openxmlformats.org/officeDocument/2006/relationships/image" Target="../media/image10.jpg"/><Relationship Id="rId4" Type="http://schemas.openxmlformats.org/officeDocument/2006/relationships/image" Target="../media/image5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13.jp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14.jp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6</xdr:row>
          <xdr:rowOff>0</xdr:rowOff>
        </xdr:from>
        <xdr:to>
          <xdr:col>19</xdr:col>
          <xdr:colOff>22860</xdr:colOff>
          <xdr:row>7</xdr:row>
          <xdr:rowOff>0</xdr:rowOff>
        </xdr:to>
        <xdr:sp macro="" textlink="">
          <xdr:nvSpPr>
            <xdr:cNvPr id="37889" name="Drop Down 1" hidden="1">
              <a:extLst>
                <a:ext uri="{63B3BB69-23CF-44E3-9099-C40C66FF867C}">
                  <a14:compatExt spid="_x0000_s378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8</xdr:row>
          <xdr:rowOff>0</xdr:rowOff>
        </xdr:from>
        <xdr:to>
          <xdr:col>19</xdr:col>
          <xdr:colOff>22860</xdr:colOff>
          <xdr:row>9</xdr:row>
          <xdr:rowOff>0</xdr:rowOff>
        </xdr:to>
        <xdr:sp macro="" textlink="">
          <xdr:nvSpPr>
            <xdr:cNvPr id="37890" name="Drop Down 2" hidden="1">
              <a:extLst>
                <a:ext uri="{63B3BB69-23CF-44E3-9099-C40C66FF867C}">
                  <a14:compatExt spid="_x0000_s378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10</xdr:row>
          <xdr:rowOff>0</xdr:rowOff>
        </xdr:from>
        <xdr:to>
          <xdr:col>19</xdr:col>
          <xdr:colOff>22860</xdr:colOff>
          <xdr:row>11</xdr:row>
          <xdr:rowOff>0</xdr:rowOff>
        </xdr:to>
        <xdr:sp macro="" textlink="">
          <xdr:nvSpPr>
            <xdr:cNvPr id="37891" name="Drop Down 3" hidden="1">
              <a:extLst>
                <a:ext uri="{63B3BB69-23CF-44E3-9099-C40C66FF867C}">
                  <a14:compatExt spid="_x0000_s378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12</xdr:row>
          <xdr:rowOff>0</xdr:rowOff>
        </xdr:from>
        <xdr:to>
          <xdr:col>21</xdr:col>
          <xdr:colOff>228600</xdr:colOff>
          <xdr:row>13</xdr:row>
          <xdr:rowOff>0</xdr:rowOff>
        </xdr:to>
        <xdr:sp macro="" textlink="">
          <xdr:nvSpPr>
            <xdr:cNvPr id="37892" name="Drop Down 4" hidden="1">
              <a:extLst>
                <a:ext uri="{63B3BB69-23CF-44E3-9099-C40C66FF867C}">
                  <a14:compatExt spid="_x0000_s378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14</xdr:row>
          <xdr:rowOff>0</xdr:rowOff>
        </xdr:from>
        <xdr:to>
          <xdr:col>23</xdr:col>
          <xdr:colOff>38100</xdr:colOff>
          <xdr:row>15</xdr:row>
          <xdr:rowOff>0</xdr:rowOff>
        </xdr:to>
        <xdr:sp macro="" textlink="">
          <xdr:nvSpPr>
            <xdr:cNvPr id="37893" name="Drop Down 5" hidden="1">
              <a:extLst>
                <a:ext uri="{63B3BB69-23CF-44E3-9099-C40C66FF867C}">
                  <a14:compatExt spid="_x0000_s378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xdr:twoCellAnchor editAs="oneCell">
    <xdr:from>
      <xdr:col>20</xdr:col>
      <xdr:colOff>123824</xdr:colOff>
      <xdr:row>19</xdr:row>
      <xdr:rowOff>21890</xdr:rowOff>
    </xdr:from>
    <xdr:to>
      <xdr:col>24</xdr:col>
      <xdr:colOff>228599</xdr:colOff>
      <xdr:row>22</xdr:row>
      <xdr:rowOff>62719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43699" y="6222665"/>
          <a:ext cx="1133475" cy="755204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19</xdr:row>
      <xdr:rowOff>76645</xdr:rowOff>
    </xdr:from>
    <xdr:to>
      <xdr:col>20</xdr:col>
      <xdr:colOff>79374</xdr:colOff>
      <xdr:row>22</xdr:row>
      <xdr:rowOff>38100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91175" y="6277420"/>
          <a:ext cx="1108074" cy="675830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3</xdr:row>
      <xdr:rowOff>38100</xdr:rowOff>
    </xdr:from>
    <xdr:to>
      <xdr:col>3</xdr:col>
      <xdr:colOff>695325</xdr:colOff>
      <xdr:row>6</xdr:row>
      <xdr:rowOff>17467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" y="332422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5</xdr:row>
      <xdr:rowOff>133350</xdr:rowOff>
    </xdr:from>
    <xdr:to>
      <xdr:col>3</xdr:col>
      <xdr:colOff>695325</xdr:colOff>
      <xdr:row>8</xdr:row>
      <xdr:rowOff>7942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" y="370522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7</xdr:row>
      <xdr:rowOff>133350</xdr:rowOff>
    </xdr:from>
    <xdr:to>
      <xdr:col>3</xdr:col>
      <xdr:colOff>695325</xdr:colOff>
      <xdr:row>10</xdr:row>
      <xdr:rowOff>7942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" y="4095750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114300</xdr:colOff>
      <xdr:row>9</xdr:row>
      <xdr:rowOff>133350</xdr:rowOff>
    </xdr:from>
    <xdr:to>
      <xdr:col>3</xdr:col>
      <xdr:colOff>704850</xdr:colOff>
      <xdr:row>12</xdr:row>
      <xdr:rowOff>7942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0" y="448627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123825</xdr:colOff>
      <xdr:row>11</xdr:row>
      <xdr:rowOff>133350</xdr:rowOff>
    </xdr:from>
    <xdr:to>
      <xdr:col>3</xdr:col>
      <xdr:colOff>714375</xdr:colOff>
      <xdr:row>14</xdr:row>
      <xdr:rowOff>7942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3525" y="4876800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123825</xdr:colOff>
      <xdr:row>13</xdr:row>
      <xdr:rowOff>133351</xdr:rowOff>
    </xdr:from>
    <xdr:to>
      <xdr:col>3</xdr:col>
      <xdr:colOff>714375</xdr:colOff>
      <xdr:row>15</xdr:row>
      <xdr:rowOff>180976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3525" y="5267326"/>
          <a:ext cx="590550" cy="438150"/>
        </a:xfrm>
        <a:prstGeom prst="rect">
          <a:avLst/>
        </a:prstGeom>
      </xdr:spPr>
    </xdr:pic>
    <xdr:clientData/>
  </xdr:twoCellAnchor>
  <xdr:twoCellAnchor editAs="oneCell">
    <xdr:from>
      <xdr:col>4</xdr:col>
      <xdr:colOff>76201</xdr:colOff>
      <xdr:row>18</xdr:row>
      <xdr:rowOff>85725</xdr:rowOff>
    </xdr:from>
    <xdr:to>
      <xdr:col>10</xdr:col>
      <xdr:colOff>47624</xdr:colOff>
      <xdr:row>22</xdr:row>
      <xdr:rowOff>38100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3626" y="5953125"/>
          <a:ext cx="1838323" cy="1000125"/>
        </a:xfrm>
        <a:prstGeom prst="rect">
          <a:avLst/>
        </a:prstGeom>
      </xdr:spPr>
    </xdr:pic>
    <xdr:clientData/>
  </xdr:twoCellAnchor>
  <xdr:twoCellAnchor editAs="oneCell">
    <xdr:from>
      <xdr:col>27</xdr:col>
      <xdr:colOff>76200</xdr:colOff>
      <xdr:row>4</xdr:row>
      <xdr:rowOff>28575</xdr:rowOff>
    </xdr:from>
    <xdr:to>
      <xdr:col>32</xdr:col>
      <xdr:colOff>533400</xdr:colOff>
      <xdr:row>18</xdr:row>
      <xdr:rowOff>161925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24975" y="3400425"/>
          <a:ext cx="3505200" cy="26289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32</xdr:col>
      <xdr:colOff>601980</xdr:colOff>
      <xdr:row>0</xdr:row>
      <xdr:rowOff>1800078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3281660" cy="18000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6</xdr:row>
          <xdr:rowOff>0</xdr:rowOff>
        </xdr:from>
        <xdr:to>
          <xdr:col>19</xdr:col>
          <xdr:colOff>22860</xdr:colOff>
          <xdr:row>7</xdr:row>
          <xdr:rowOff>0</xdr:rowOff>
        </xdr:to>
        <xdr:sp macro="" textlink="">
          <xdr:nvSpPr>
            <xdr:cNvPr id="16386" name="Drop Down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8</xdr:row>
          <xdr:rowOff>0</xdr:rowOff>
        </xdr:from>
        <xdr:to>
          <xdr:col>19</xdr:col>
          <xdr:colOff>22860</xdr:colOff>
          <xdr:row>9</xdr:row>
          <xdr:rowOff>0</xdr:rowOff>
        </xdr:to>
        <xdr:sp macro="" textlink="">
          <xdr:nvSpPr>
            <xdr:cNvPr id="16389" name="Drop Down 5" hidden="1">
              <a:extLst>
                <a:ext uri="{63B3BB69-23CF-44E3-9099-C40C66FF867C}">
                  <a14:compatExt spid="_x0000_s163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10</xdr:row>
          <xdr:rowOff>0</xdr:rowOff>
        </xdr:from>
        <xdr:to>
          <xdr:col>19</xdr:col>
          <xdr:colOff>22860</xdr:colOff>
          <xdr:row>11</xdr:row>
          <xdr:rowOff>0</xdr:rowOff>
        </xdr:to>
        <xdr:sp macro="" textlink="">
          <xdr:nvSpPr>
            <xdr:cNvPr id="16390" name="Drop Down 6" hidden="1">
              <a:extLst>
                <a:ext uri="{63B3BB69-23CF-44E3-9099-C40C66FF867C}">
                  <a14:compatExt spid="_x0000_s163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12</xdr:row>
          <xdr:rowOff>0</xdr:rowOff>
        </xdr:from>
        <xdr:to>
          <xdr:col>21</xdr:col>
          <xdr:colOff>228600</xdr:colOff>
          <xdr:row>13</xdr:row>
          <xdr:rowOff>0</xdr:rowOff>
        </xdr:to>
        <xdr:sp macro="" textlink="">
          <xdr:nvSpPr>
            <xdr:cNvPr id="16391" name="Drop Down 7" hidden="1">
              <a:extLst>
                <a:ext uri="{63B3BB69-23CF-44E3-9099-C40C66FF867C}">
                  <a14:compatExt spid="_x0000_s163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14</xdr:row>
          <xdr:rowOff>0</xdr:rowOff>
        </xdr:from>
        <xdr:to>
          <xdr:col>23</xdr:col>
          <xdr:colOff>38100</xdr:colOff>
          <xdr:row>15</xdr:row>
          <xdr:rowOff>0</xdr:rowOff>
        </xdr:to>
        <xdr:sp macro="" textlink="">
          <xdr:nvSpPr>
            <xdr:cNvPr id="16392" name="Drop Down 8" hidden="1">
              <a:extLst>
                <a:ext uri="{63B3BB69-23CF-44E3-9099-C40C66FF867C}">
                  <a14:compatExt spid="_x0000_s163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xdr:twoCellAnchor editAs="oneCell">
    <xdr:from>
      <xdr:col>20</xdr:col>
      <xdr:colOff>123824</xdr:colOff>
      <xdr:row>19</xdr:row>
      <xdr:rowOff>21890</xdr:rowOff>
    </xdr:from>
    <xdr:to>
      <xdr:col>24</xdr:col>
      <xdr:colOff>228599</xdr:colOff>
      <xdr:row>22</xdr:row>
      <xdr:rowOff>62719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43699" y="6222665"/>
          <a:ext cx="1133475" cy="755204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19</xdr:row>
      <xdr:rowOff>76645</xdr:rowOff>
    </xdr:from>
    <xdr:to>
      <xdr:col>20</xdr:col>
      <xdr:colOff>79374</xdr:colOff>
      <xdr:row>22</xdr:row>
      <xdr:rowOff>38100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91175" y="6277420"/>
          <a:ext cx="1108074" cy="675830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3</xdr:row>
      <xdr:rowOff>38100</xdr:rowOff>
    </xdr:from>
    <xdr:to>
      <xdr:col>3</xdr:col>
      <xdr:colOff>695325</xdr:colOff>
      <xdr:row>6</xdr:row>
      <xdr:rowOff>17467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" y="332422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5</xdr:row>
      <xdr:rowOff>133350</xdr:rowOff>
    </xdr:from>
    <xdr:to>
      <xdr:col>3</xdr:col>
      <xdr:colOff>695325</xdr:colOff>
      <xdr:row>8</xdr:row>
      <xdr:rowOff>7942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7875" y="3924300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7</xdr:row>
      <xdr:rowOff>133350</xdr:rowOff>
    </xdr:from>
    <xdr:to>
      <xdr:col>3</xdr:col>
      <xdr:colOff>695325</xdr:colOff>
      <xdr:row>10</xdr:row>
      <xdr:rowOff>7942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7875" y="431482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114300</xdr:colOff>
      <xdr:row>9</xdr:row>
      <xdr:rowOff>133350</xdr:rowOff>
    </xdr:from>
    <xdr:to>
      <xdr:col>3</xdr:col>
      <xdr:colOff>704850</xdr:colOff>
      <xdr:row>12</xdr:row>
      <xdr:rowOff>7942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57400" y="4705350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123825</xdr:colOff>
      <xdr:row>11</xdr:row>
      <xdr:rowOff>133350</xdr:rowOff>
    </xdr:from>
    <xdr:to>
      <xdr:col>3</xdr:col>
      <xdr:colOff>714375</xdr:colOff>
      <xdr:row>14</xdr:row>
      <xdr:rowOff>7942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6925" y="509587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123825</xdr:colOff>
      <xdr:row>13</xdr:row>
      <xdr:rowOff>133351</xdr:rowOff>
    </xdr:from>
    <xdr:to>
      <xdr:col>3</xdr:col>
      <xdr:colOff>714375</xdr:colOff>
      <xdr:row>15</xdr:row>
      <xdr:rowOff>180976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3525" y="5372101"/>
          <a:ext cx="590550" cy="438150"/>
        </a:xfrm>
        <a:prstGeom prst="rect">
          <a:avLst/>
        </a:prstGeom>
      </xdr:spPr>
    </xdr:pic>
    <xdr:clientData/>
  </xdr:twoCellAnchor>
  <xdr:twoCellAnchor editAs="oneCell">
    <xdr:from>
      <xdr:col>4</xdr:col>
      <xdr:colOff>76201</xdr:colOff>
      <xdr:row>18</xdr:row>
      <xdr:rowOff>85725</xdr:rowOff>
    </xdr:from>
    <xdr:to>
      <xdr:col>10</xdr:col>
      <xdr:colOff>47624</xdr:colOff>
      <xdr:row>22</xdr:row>
      <xdr:rowOff>38100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3626" y="5953125"/>
          <a:ext cx="1838323" cy="1000125"/>
        </a:xfrm>
        <a:prstGeom prst="rect">
          <a:avLst/>
        </a:prstGeom>
      </xdr:spPr>
    </xdr:pic>
    <xdr:clientData/>
  </xdr:twoCellAnchor>
  <xdr:twoCellAnchor editAs="oneCell">
    <xdr:from>
      <xdr:col>27</xdr:col>
      <xdr:colOff>47625</xdr:colOff>
      <xdr:row>3</xdr:row>
      <xdr:rowOff>47624</xdr:rowOff>
    </xdr:from>
    <xdr:to>
      <xdr:col>32</xdr:col>
      <xdr:colOff>568325</xdr:colOff>
      <xdr:row>18</xdr:row>
      <xdr:rowOff>142874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96400" y="3333749"/>
          <a:ext cx="3568700" cy="26765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32</xdr:col>
      <xdr:colOff>609600</xdr:colOff>
      <xdr:row>0</xdr:row>
      <xdr:rowOff>1801110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3289280" cy="180111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6</xdr:row>
          <xdr:rowOff>0</xdr:rowOff>
        </xdr:from>
        <xdr:to>
          <xdr:col>19</xdr:col>
          <xdr:colOff>22860</xdr:colOff>
          <xdr:row>7</xdr:row>
          <xdr:rowOff>0</xdr:rowOff>
        </xdr:to>
        <xdr:sp macro="" textlink="">
          <xdr:nvSpPr>
            <xdr:cNvPr id="29697" name="Drop Down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8</xdr:row>
          <xdr:rowOff>0</xdr:rowOff>
        </xdr:from>
        <xdr:to>
          <xdr:col>19</xdr:col>
          <xdr:colOff>22860</xdr:colOff>
          <xdr:row>9</xdr:row>
          <xdr:rowOff>0</xdr:rowOff>
        </xdr:to>
        <xdr:sp macro="" textlink="">
          <xdr:nvSpPr>
            <xdr:cNvPr id="29698" name="Drop Down 2" hidden="1">
              <a:extLst>
                <a:ext uri="{63B3BB69-23CF-44E3-9099-C40C66FF867C}">
                  <a14:compatExt spid="_x0000_s296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10</xdr:row>
          <xdr:rowOff>0</xdr:rowOff>
        </xdr:from>
        <xdr:to>
          <xdr:col>19</xdr:col>
          <xdr:colOff>22860</xdr:colOff>
          <xdr:row>11</xdr:row>
          <xdr:rowOff>0</xdr:rowOff>
        </xdr:to>
        <xdr:sp macro="" textlink="">
          <xdr:nvSpPr>
            <xdr:cNvPr id="29699" name="Drop Down 3" hidden="1">
              <a:extLst>
                <a:ext uri="{63B3BB69-23CF-44E3-9099-C40C66FF867C}">
                  <a14:compatExt spid="_x0000_s296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12</xdr:row>
          <xdr:rowOff>0</xdr:rowOff>
        </xdr:from>
        <xdr:to>
          <xdr:col>21</xdr:col>
          <xdr:colOff>228600</xdr:colOff>
          <xdr:row>13</xdr:row>
          <xdr:rowOff>0</xdr:rowOff>
        </xdr:to>
        <xdr:sp macro="" textlink="">
          <xdr:nvSpPr>
            <xdr:cNvPr id="29700" name="Drop Down 4" hidden="1">
              <a:extLst>
                <a:ext uri="{63B3BB69-23CF-44E3-9099-C40C66FF867C}">
                  <a14:compatExt spid="_x0000_s297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14</xdr:row>
          <xdr:rowOff>0</xdr:rowOff>
        </xdr:from>
        <xdr:to>
          <xdr:col>23</xdr:col>
          <xdr:colOff>38100</xdr:colOff>
          <xdr:row>15</xdr:row>
          <xdr:rowOff>0</xdr:rowOff>
        </xdr:to>
        <xdr:sp macro="" textlink="">
          <xdr:nvSpPr>
            <xdr:cNvPr id="29701" name="Drop Down 5" hidden="1">
              <a:extLst>
                <a:ext uri="{63B3BB69-23CF-44E3-9099-C40C66FF867C}">
                  <a14:compatExt spid="_x0000_s297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xdr:twoCellAnchor editAs="oneCell">
    <xdr:from>
      <xdr:col>20</xdr:col>
      <xdr:colOff>123824</xdr:colOff>
      <xdr:row>19</xdr:row>
      <xdr:rowOff>21890</xdr:rowOff>
    </xdr:from>
    <xdr:to>
      <xdr:col>24</xdr:col>
      <xdr:colOff>228599</xdr:colOff>
      <xdr:row>22</xdr:row>
      <xdr:rowOff>62719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43699" y="6222665"/>
          <a:ext cx="1133475" cy="755204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19</xdr:row>
      <xdr:rowOff>76645</xdr:rowOff>
    </xdr:from>
    <xdr:to>
      <xdr:col>20</xdr:col>
      <xdr:colOff>79374</xdr:colOff>
      <xdr:row>22</xdr:row>
      <xdr:rowOff>38100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91175" y="6277420"/>
          <a:ext cx="1108074" cy="675830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3</xdr:row>
      <xdr:rowOff>38100</xdr:rowOff>
    </xdr:from>
    <xdr:to>
      <xdr:col>3</xdr:col>
      <xdr:colOff>695325</xdr:colOff>
      <xdr:row>6</xdr:row>
      <xdr:rowOff>17467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" y="332422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5</xdr:row>
      <xdr:rowOff>133350</xdr:rowOff>
    </xdr:from>
    <xdr:to>
      <xdr:col>3</xdr:col>
      <xdr:colOff>695325</xdr:colOff>
      <xdr:row>8</xdr:row>
      <xdr:rowOff>7942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" y="370522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7</xdr:row>
      <xdr:rowOff>133350</xdr:rowOff>
    </xdr:from>
    <xdr:to>
      <xdr:col>3</xdr:col>
      <xdr:colOff>695325</xdr:colOff>
      <xdr:row>10</xdr:row>
      <xdr:rowOff>7942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" y="4095750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114300</xdr:colOff>
      <xdr:row>9</xdr:row>
      <xdr:rowOff>133350</xdr:rowOff>
    </xdr:from>
    <xdr:to>
      <xdr:col>3</xdr:col>
      <xdr:colOff>704850</xdr:colOff>
      <xdr:row>12</xdr:row>
      <xdr:rowOff>7942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0" y="448627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123825</xdr:colOff>
      <xdr:row>11</xdr:row>
      <xdr:rowOff>133350</xdr:rowOff>
    </xdr:from>
    <xdr:to>
      <xdr:col>3</xdr:col>
      <xdr:colOff>714375</xdr:colOff>
      <xdr:row>14</xdr:row>
      <xdr:rowOff>7942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3525" y="4876800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123825</xdr:colOff>
      <xdr:row>13</xdr:row>
      <xdr:rowOff>133351</xdr:rowOff>
    </xdr:from>
    <xdr:to>
      <xdr:col>3</xdr:col>
      <xdr:colOff>714375</xdr:colOff>
      <xdr:row>15</xdr:row>
      <xdr:rowOff>180976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3525" y="5267326"/>
          <a:ext cx="590550" cy="438150"/>
        </a:xfrm>
        <a:prstGeom prst="rect">
          <a:avLst/>
        </a:prstGeom>
      </xdr:spPr>
    </xdr:pic>
    <xdr:clientData/>
  </xdr:twoCellAnchor>
  <xdr:twoCellAnchor editAs="oneCell">
    <xdr:from>
      <xdr:col>4</xdr:col>
      <xdr:colOff>76201</xdr:colOff>
      <xdr:row>18</xdr:row>
      <xdr:rowOff>85725</xdr:rowOff>
    </xdr:from>
    <xdr:to>
      <xdr:col>10</xdr:col>
      <xdr:colOff>47624</xdr:colOff>
      <xdr:row>22</xdr:row>
      <xdr:rowOff>38100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3626" y="5953125"/>
          <a:ext cx="1838323" cy="1000125"/>
        </a:xfrm>
        <a:prstGeom prst="rect">
          <a:avLst/>
        </a:prstGeom>
      </xdr:spPr>
    </xdr:pic>
    <xdr:clientData/>
  </xdr:twoCellAnchor>
  <xdr:twoCellAnchor editAs="oneCell">
    <xdr:from>
      <xdr:col>27</xdr:col>
      <xdr:colOff>81306</xdr:colOff>
      <xdr:row>3</xdr:row>
      <xdr:rowOff>28575</xdr:rowOff>
    </xdr:from>
    <xdr:to>
      <xdr:col>32</xdr:col>
      <xdr:colOff>587604</xdr:colOff>
      <xdr:row>18</xdr:row>
      <xdr:rowOff>257175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30081" y="3314700"/>
          <a:ext cx="3554298" cy="28098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32</xdr:col>
      <xdr:colOff>601980</xdr:colOff>
      <xdr:row>0</xdr:row>
      <xdr:rowOff>1800078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3281660" cy="18000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6</xdr:row>
          <xdr:rowOff>0</xdr:rowOff>
        </xdr:from>
        <xdr:to>
          <xdr:col>19</xdr:col>
          <xdr:colOff>22860</xdr:colOff>
          <xdr:row>7</xdr:row>
          <xdr:rowOff>0</xdr:rowOff>
        </xdr:to>
        <xdr:sp macro="" textlink="">
          <xdr:nvSpPr>
            <xdr:cNvPr id="38913" name="Drop Down 1" hidden="1">
              <a:extLst>
                <a:ext uri="{63B3BB69-23CF-44E3-9099-C40C66FF867C}">
                  <a14:compatExt spid="_x0000_s389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8</xdr:row>
          <xdr:rowOff>0</xdr:rowOff>
        </xdr:from>
        <xdr:to>
          <xdr:col>19</xdr:col>
          <xdr:colOff>22860</xdr:colOff>
          <xdr:row>9</xdr:row>
          <xdr:rowOff>0</xdr:rowOff>
        </xdr:to>
        <xdr:sp macro="" textlink="">
          <xdr:nvSpPr>
            <xdr:cNvPr id="38914" name="Drop Down 2" hidden="1">
              <a:extLst>
                <a:ext uri="{63B3BB69-23CF-44E3-9099-C40C66FF867C}">
                  <a14:compatExt spid="_x0000_s389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10</xdr:row>
          <xdr:rowOff>0</xdr:rowOff>
        </xdr:from>
        <xdr:to>
          <xdr:col>19</xdr:col>
          <xdr:colOff>22860</xdr:colOff>
          <xdr:row>11</xdr:row>
          <xdr:rowOff>0</xdr:rowOff>
        </xdr:to>
        <xdr:sp macro="" textlink="">
          <xdr:nvSpPr>
            <xdr:cNvPr id="38915" name="Drop Down 3" hidden="1">
              <a:extLst>
                <a:ext uri="{63B3BB69-23CF-44E3-9099-C40C66FF867C}">
                  <a14:compatExt spid="_x0000_s389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12</xdr:row>
          <xdr:rowOff>0</xdr:rowOff>
        </xdr:from>
        <xdr:to>
          <xdr:col>21</xdr:col>
          <xdr:colOff>228600</xdr:colOff>
          <xdr:row>13</xdr:row>
          <xdr:rowOff>0</xdr:rowOff>
        </xdr:to>
        <xdr:sp macro="" textlink="">
          <xdr:nvSpPr>
            <xdr:cNvPr id="38916" name="Drop Down 4" hidden="1">
              <a:extLst>
                <a:ext uri="{63B3BB69-23CF-44E3-9099-C40C66FF867C}">
                  <a14:compatExt spid="_x0000_s389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14</xdr:row>
          <xdr:rowOff>0</xdr:rowOff>
        </xdr:from>
        <xdr:to>
          <xdr:col>23</xdr:col>
          <xdr:colOff>38100</xdr:colOff>
          <xdr:row>15</xdr:row>
          <xdr:rowOff>0</xdr:rowOff>
        </xdr:to>
        <xdr:sp macro="" textlink="">
          <xdr:nvSpPr>
            <xdr:cNvPr id="38917" name="Drop Down 5" hidden="1">
              <a:extLst>
                <a:ext uri="{63B3BB69-23CF-44E3-9099-C40C66FF867C}">
                  <a14:compatExt spid="_x0000_s389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xdr:twoCellAnchor editAs="oneCell">
    <xdr:from>
      <xdr:col>20</xdr:col>
      <xdr:colOff>123824</xdr:colOff>
      <xdr:row>19</xdr:row>
      <xdr:rowOff>21890</xdr:rowOff>
    </xdr:from>
    <xdr:to>
      <xdr:col>24</xdr:col>
      <xdr:colOff>228599</xdr:colOff>
      <xdr:row>22</xdr:row>
      <xdr:rowOff>62719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43699" y="6222665"/>
          <a:ext cx="1133475" cy="755204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19</xdr:row>
      <xdr:rowOff>76645</xdr:rowOff>
    </xdr:from>
    <xdr:to>
      <xdr:col>20</xdr:col>
      <xdr:colOff>79374</xdr:colOff>
      <xdr:row>22</xdr:row>
      <xdr:rowOff>38100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91175" y="6277420"/>
          <a:ext cx="1108074" cy="675830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3</xdr:row>
      <xdr:rowOff>38100</xdr:rowOff>
    </xdr:from>
    <xdr:to>
      <xdr:col>3</xdr:col>
      <xdr:colOff>590550</xdr:colOff>
      <xdr:row>6</xdr:row>
      <xdr:rowOff>17467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700" y="332422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2</xdr:col>
      <xdr:colOff>1314450</xdr:colOff>
      <xdr:row>5</xdr:row>
      <xdr:rowOff>142875</xdr:rowOff>
    </xdr:from>
    <xdr:to>
      <xdr:col>3</xdr:col>
      <xdr:colOff>581025</xdr:colOff>
      <xdr:row>8</xdr:row>
      <xdr:rowOff>17467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0175" y="3714750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11</xdr:row>
      <xdr:rowOff>161925</xdr:rowOff>
    </xdr:from>
    <xdr:to>
      <xdr:col>3</xdr:col>
      <xdr:colOff>590550</xdr:colOff>
      <xdr:row>14</xdr:row>
      <xdr:rowOff>36517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700" y="490537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4</xdr:col>
      <xdr:colOff>76201</xdr:colOff>
      <xdr:row>18</xdr:row>
      <xdr:rowOff>85725</xdr:rowOff>
    </xdr:from>
    <xdr:to>
      <xdr:col>10</xdr:col>
      <xdr:colOff>47624</xdr:colOff>
      <xdr:row>22</xdr:row>
      <xdr:rowOff>38100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3626" y="5953125"/>
          <a:ext cx="1838323" cy="1000125"/>
        </a:xfrm>
        <a:prstGeom prst="rect">
          <a:avLst/>
        </a:prstGeom>
      </xdr:spPr>
    </xdr:pic>
    <xdr:clientData/>
  </xdr:twoCellAnchor>
  <xdr:twoCellAnchor editAs="oneCell">
    <xdr:from>
      <xdr:col>27</xdr:col>
      <xdr:colOff>78580</xdr:colOff>
      <xdr:row>3</xdr:row>
      <xdr:rowOff>76200</xdr:rowOff>
    </xdr:from>
    <xdr:to>
      <xdr:col>32</xdr:col>
      <xdr:colOff>542925</xdr:colOff>
      <xdr:row>18</xdr:row>
      <xdr:rowOff>304801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27355" y="3362325"/>
          <a:ext cx="3512345" cy="2809876"/>
        </a:xfrm>
        <a:prstGeom prst="rect">
          <a:avLst/>
        </a:prstGeom>
      </xdr:spPr>
    </xdr:pic>
    <xdr:clientData/>
  </xdr:twoCellAnchor>
  <xdr:twoCellAnchor editAs="oneCell">
    <xdr:from>
      <xdr:col>2</xdr:col>
      <xdr:colOff>1314450</xdr:colOff>
      <xdr:row>7</xdr:row>
      <xdr:rowOff>119856</xdr:rowOff>
    </xdr:from>
    <xdr:to>
      <xdr:col>4</xdr:col>
      <xdr:colOff>15367</xdr:colOff>
      <xdr:row>10</xdr:row>
      <xdr:rowOff>11499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0175" y="4082256"/>
          <a:ext cx="872617" cy="472668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9</xdr:row>
      <xdr:rowOff>152400</xdr:rowOff>
    </xdr:from>
    <xdr:to>
      <xdr:col>4</xdr:col>
      <xdr:colOff>24892</xdr:colOff>
      <xdr:row>12</xdr:row>
      <xdr:rowOff>44043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700" y="4505325"/>
          <a:ext cx="872617" cy="472668"/>
        </a:xfrm>
        <a:prstGeom prst="rect">
          <a:avLst/>
        </a:prstGeom>
      </xdr:spPr>
    </xdr:pic>
    <xdr:clientData/>
  </xdr:twoCellAnchor>
  <xdr:twoCellAnchor editAs="oneCell">
    <xdr:from>
      <xdr:col>3</xdr:col>
      <xdr:colOff>1</xdr:colOff>
      <xdr:row>13</xdr:row>
      <xdr:rowOff>142876</xdr:rowOff>
    </xdr:from>
    <xdr:to>
      <xdr:col>4</xdr:col>
      <xdr:colOff>9525</xdr:colOff>
      <xdr:row>15</xdr:row>
      <xdr:rowOff>152401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701" y="5276851"/>
          <a:ext cx="857249" cy="4000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32</xdr:col>
      <xdr:colOff>617220</xdr:colOff>
      <xdr:row>0</xdr:row>
      <xdr:rowOff>1802142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3296900" cy="180214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6</xdr:row>
          <xdr:rowOff>0</xdr:rowOff>
        </xdr:from>
        <xdr:to>
          <xdr:col>19</xdr:col>
          <xdr:colOff>22860</xdr:colOff>
          <xdr:row>7</xdr:row>
          <xdr:rowOff>0</xdr:rowOff>
        </xdr:to>
        <xdr:sp macro="" textlink="">
          <xdr:nvSpPr>
            <xdr:cNvPr id="36865" name="Drop Down 1" hidden="1">
              <a:extLst>
                <a:ext uri="{63B3BB69-23CF-44E3-9099-C40C66FF867C}">
                  <a14:compatExt spid="_x0000_s368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8</xdr:row>
          <xdr:rowOff>0</xdr:rowOff>
        </xdr:from>
        <xdr:to>
          <xdr:col>19</xdr:col>
          <xdr:colOff>22860</xdr:colOff>
          <xdr:row>9</xdr:row>
          <xdr:rowOff>0</xdr:rowOff>
        </xdr:to>
        <xdr:sp macro="" textlink="">
          <xdr:nvSpPr>
            <xdr:cNvPr id="36866" name="Drop Down 2" hidden="1">
              <a:extLst>
                <a:ext uri="{63B3BB69-23CF-44E3-9099-C40C66FF867C}">
                  <a14:compatExt spid="_x0000_s368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10</xdr:row>
          <xdr:rowOff>0</xdr:rowOff>
        </xdr:from>
        <xdr:to>
          <xdr:col>19</xdr:col>
          <xdr:colOff>22860</xdr:colOff>
          <xdr:row>11</xdr:row>
          <xdr:rowOff>0</xdr:rowOff>
        </xdr:to>
        <xdr:sp macro="" textlink="">
          <xdr:nvSpPr>
            <xdr:cNvPr id="36867" name="Drop Down 3" hidden="1">
              <a:extLst>
                <a:ext uri="{63B3BB69-23CF-44E3-9099-C40C66FF867C}">
                  <a14:compatExt spid="_x0000_s368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12</xdr:row>
          <xdr:rowOff>0</xdr:rowOff>
        </xdr:from>
        <xdr:to>
          <xdr:col>21</xdr:col>
          <xdr:colOff>228600</xdr:colOff>
          <xdr:row>13</xdr:row>
          <xdr:rowOff>0</xdr:rowOff>
        </xdr:to>
        <xdr:sp macro="" textlink="">
          <xdr:nvSpPr>
            <xdr:cNvPr id="36868" name="Drop Down 4" hidden="1">
              <a:extLst>
                <a:ext uri="{63B3BB69-23CF-44E3-9099-C40C66FF867C}">
                  <a14:compatExt spid="_x0000_s368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14</xdr:row>
          <xdr:rowOff>0</xdr:rowOff>
        </xdr:from>
        <xdr:to>
          <xdr:col>24</xdr:col>
          <xdr:colOff>38100</xdr:colOff>
          <xdr:row>15</xdr:row>
          <xdr:rowOff>0</xdr:rowOff>
        </xdr:to>
        <xdr:sp macro="" textlink="">
          <xdr:nvSpPr>
            <xdr:cNvPr id="36869" name="Drop Down 5" hidden="1">
              <a:extLst>
                <a:ext uri="{63B3BB69-23CF-44E3-9099-C40C66FF867C}">
                  <a14:compatExt spid="_x0000_s368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xdr:twoCellAnchor editAs="oneCell">
    <xdr:from>
      <xdr:col>20</xdr:col>
      <xdr:colOff>123824</xdr:colOff>
      <xdr:row>19</xdr:row>
      <xdr:rowOff>21890</xdr:rowOff>
    </xdr:from>
    <xdr:to>
      <xdr:col>24</xdr:col>
      <xdr:colOff>228599</xdr:colOff>
      <xdr:row>22</xdr:row>
      <xdr:rowOff>62719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43699" y="6222665"/>
          <a:ext cx="1133475" cy="755204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19</xdr:row>
      <xdr:rowOff>76645</xdr:rowOff>
    </xdr:from>
    <xdr:to>
      <xdr:col>20</xdr:col>
      <xdr:colOff>79374</xdr:colOff>
      <xdr:row>22</xdr:row>
      <xdr:rowOff>38100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91175" y="6277420"/>
          <a:ext cx="1108074" cy="675830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3</xdr:row>
      <xdr:rowOff>38100</xdr:rowOff>
    </xdr:from>
    <xdr:to>
      <xdr:col>3</xdr:col>
      <xdr:colOff>695325</xdr:colOff>
      <xdr:row>6</xdr:row>
      <xdr:rowOff>17467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" y="332422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5</xdr:row>
      <xdr:rowOff>133350</xdr:rowOff>
    </xdr:from>
    <xdr:to>
      <xdr:col>3</xdr:col>
      <xdr:colOff>695325</xdr:colOff>
      <xdr:row>8</xdr:row>
      <xdr:rowOff>7942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" y="370522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7</xdr:row>
      <xdr:rowOff>133350</xdr:rowOff>
    </xdr:from>
    <xdr:to>
      <xdr:col>3</xdr:col>
      <xdr:colOff>695325</xdr:colOff>
      <xdr:row>10</xdr:row>
      <xdr:rowOff>7942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" y="4095750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114300</xdr:colOff>
      <xdr:row>9</xdr:row>
      <xdr:rowOff>133350</xdr:rowOff>
    </xdr:from>
    <xdr:to>
      <xdr:col>3</xdr:col>
      <xdr:colOff>704850</xdr:colOff>
      <xdr:row>12</xdr:row>
      <xdr:rowOff>7942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0" y="448627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123825</xdr:colOff>
      <xdr:row>11</xdr:row>
      <xdr:rowOff>133350</xdr:rowOff>
    </xdr:from>
    <xdr:to>
      <xdr:col>3</xdr:col>
      <xdr:colOff>714375</xdr:colOff>
      <xdr:row>14</xdr:row>
      <xdr:rowOff>7942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3525" y="4876800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123825</xdr:colOff>
      <xdr:row>13</xdr:row>
      <xdr:rowOff>133351</xdr:rowOff>
    </xdr:from>
    <xdr:to>
      <xdr:col>3</xdr:col>
      <xdr:colOff>714375</xdr:colOff>
      <xdr:row>15</xdr:row>
      <xdr:rowOff>180976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3525" y="5267326"/>
          <a:ext cx="590550" cy="438150"/>
        </a:xfrm>
        <a:prstGeom prst="rect">
          <a:avLst/>
        </a:prstGeom>
      </xdr:spPr>
    </xdr:pic>
    <xdr:clientData/>
  </xdr:twoCellAnchor>
  <xdr:twoCellAnchor editAs="oneCell">
    <xdr:from>
      <xdr:col>4</xdr:col>
      <xdr:colOff>76201</xdr:colOff>
      <xdr:row>18</xdr:row>
      <xdr:rowOff>85725</xdr:rowOff>
    </xdr:from>
    <xdr:to>
      <xdr:col>10</xdr:col>
      <xdr:colOff>47624</xdr:colOff>
      <xdr:row>22</xdr:row>
      <xdr:rowOff>38100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3626" y="5953125"/>
          <a:ext cx="1838323" cy="1000125"/>
        </a:xfrm>
        <a:prstGeom prst="rect">
          <a:avLst/>
        </a:prstGeom>
      </xdr:spPr>
    </xdr:pic>
    <xdr:clientData/>
  </xdr:twoCellAnchor>
  <xdr:twoCellAnchor editAs="oneCell">
    <xdr:from>
      <xdr:col>27</xdr:col>
      <xdr:colOff>160789</xdr:colOff>
      <xdr:row>3</xdr:row>
      <xdr:rowOff>66675</xdr:rowOff>
    </xdr:from>
    <xdr:to>
      <xdr:col>32</xdr:col>
      <xdr:colOff>523874</xdr:colOff>
      <xdr:row>23</xdr:row>
      <xdr:rowOff>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16269" y="2558415"/>
          <a:ext cx="3487285" cy="386524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32</xdr:col>
      <xdr:colOff>617220</xdr:colOff>
      <xdr:row>0</xdr:row>
      <xdr:rowOff>1802142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3296900" cy="180214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6</xdr:row>
          <xdr:rowOff>0</xdr:rowOff>
        </xdr:from>
        <xdr:to>
          <xdr:col>19</xdr:col>
          <xdr:colOff>22860</xdr:colOff>
          <xdr:row>7</xdr:row>
          <xdr:rowOff>0</xdr:rowOff>
        </xdr:to>
        <xdr:sp macro="" textlink="">
          <xdr:nvSpPr>
            <xdr:cNvPr id="35841" name="Drop Down 1" hidden="1">
              <a:extLst>
                <a:ext uri="{63B3BB69-23CF-44E3-9099-C40C66FF867C}">
                  <a14:compatExt spid="_x0000_s358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8</xdr:row>
          <xdr:rowOff>0</xdr:rowOff>
        </xdr:from>
        <xdr:to>
          <xdr:col>19</xdr:col>
          <xdr:colOff>22860</xdr:colOff>
          <xdr:row>9</xdr:row>
          <xdr:rowOff>0</xdr:rowOff>
        </xdr:to>
        <xdr:sp macro="" textlink="">
          <xdr:nvSpPr>
            <xdr:cNvPr id="35842" name="Drop Down 2" hidden="1">
              <a:extLst>
                <a:ext uri="{63B3BB69-23CF-44E3-9099-C40C66FF867C}">
                  <a14:compatExt spid="_x0000_s358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10</xdr:row>
          <xdr:rowOff>0</xdr:rowOff>
        </xdr:from>
        <xdr:to>
          <xdr:col>19</xdr:col>
          <xdr:colOff>22860</xdr:colOff>
          <xdr:row>11</xdr:row>
          <xdr:rowOff>0</xdr:rowOff>
        </xdr:to>
        <xdr:sp macro="" textlink="">
          <xdr:nvSpPr>
            <xdr:cNvPr id="35843" name="Drop Down 3" hidden="1">
              <a:extLst>
                <a:ext uri="{63B3BB69-23CF-44E3-9099-C40C66FF867C}">
                  <a14:compatExt spid="_x0000_s358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12</xdr:row>
          <xdr:rowOff>0</xdr:rowOff>
        </xdr:from>
        <xdr:to>
          <xdr:col>21</xdr:col>
          <xdr:colOff>228600</xdr:colOff>
          <xdr:row>13</xdr:row>
          <xdr:rowOff>0</xdr:rowOff>
        </xdr:to>
        <xdr:sp macro="" textlink="">
          <xdr:nvSpPr>
            <xdr:cNvPr id="35844" name="Drop Down 4" hidden="1">
              <a:extLst>
                <a:ext uri="{63B3BB69-23CF-44E3-9099-C40C66FF867C}">
                  <a14:compatExt spid="_x0000_s358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30480</xdr:colOff>
          <xdr:row>14</xdr:row>
          <xdr:rowOff>0</xdr:rowOff>
        </xdr:from>
        <xdr:to>
          <xdr:col>23</xdr:col>
          <xdr:colOff>38100</xdr:colOff>
          <xdr:row>15</xdr:row>
          <xdr:rowOff>0</xdr:rowOff>
        </xdr:to>
        <xdr:sp macro="" textlink="">
          <xdr:nvSpPr>
            <xdr:cNvPr id="35845" name="Drop Down 5" hidden="1">
              <a:extLst>
                <a:ext uri="{63B3BB69-23CF-44E3-9099-C40C66FF867C}">
                  <a14:compatExt spid="_x0000_s358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xdr:twoCellAnchor editAs="oneCell">
    <xdr:from>
      <xdr:col>20</xdr:col>
      <xdr:colOff>123824</xdr:colOff>
      <xdr:row>19</xdr:row>
      <xdr:rowOff>21890</xdr:rowOff>
    </xdr:from>
    <xdr:to>
      <xdr:col>24</xdr:col>
      <xdr:colOff>228599</xdr:colOff>
      <xdr:row>22</xdr:row>
      <xdr:rowOff>62719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43699" y="6222665"/>
          <a:ext cx="1133475" cy="755204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19</xdr:row>
      <xdr:rowOff>76645</xdr:rowOff>
    </xdr:from>
    <xdr:to>
      <xdr:col>20</xdr:col>
      <xdr:colOff>79374</xdr:colOff>
      <xdr:row>22</xdr:row>
      <xdr:rowOff>38100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91175" y="6277420"/>
          <a:ext cx="1108074" cy="675830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3</xdr:row>
      <xdr:rowOff>38100</xdr:rowOff>
    </xdr:from>
    <xdr:to>
      <xdr:col>3</xdr:col>
      <xdr:colOff>695325</xdr:colOff>
      <xdr:row>6</xdr:row>
      <xdr:rowOff>17467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" y="332422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5</xdr:row>
      <xdr:rowOff>133350</xdr:rowOff>
    </xdr:from>
    <xdr:to>
      <xdr:col>3</xdr:col>
      <xdr:colOff>695325</xdr:colOff>
      <xdr:row>8</xdr:row>
      <xdr:rowOff>7942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" y="370522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104775</xdr:colOff>
      <xdr:row>7</xdr:row>
      <xdr:rowOff>133350</xdr:rowOff>
    </xdr:from>
    <xdr:to>
      <xdr:col>3</xdr:col>
      <xdr:colOff>695325</xdr:colOff>
      <xdr:row>10</xdr:row>
      <xdr:rowOff>7942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" y="4095750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114300</xdr:colOff>
      <xdr:row>9</xdr:row>
      <xdr:rowOff>133350</xdr:rowOff>
    </xdr:from>
    <xdr:to>
      <xdr:col>3</xdr:col>
      <xdr:colOff>704850</xdr:colOff>
      <xdr:row>12</xdr:row>
      <xdr:rowOff>7942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0" y="4486275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123825</xdr:colOff>
      <xdr:row>11</xdr:row>
      <xdr:rowOff>133350</xdr:rowOff>
    </xdr:from>
    <xdr:to>
      <xdr:col>3</xdr:col>
      <xdr:colOff>714375</xdr:colOff>
      <xdr:row>14</xdr:row>
      <xdr:rowOff>7942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3525" y="4876800"/>
          <a:ext cx="590550" cy="455617"/>
        </a:xfrm>
        <a:prstGeom prst="rect">
          <a:avLst/>
        </a:prstGeom>
      </xdr:spPr>
    </xdr:pic>
    <xdr:clientData/>
  </xdr:twoCellAnchor>
  <xdr:twoCellAnchor editAs="oneCell">
    <xdr:from>
      <xdr:col>3</xdr:col>
      <xdr:colOff>123825</xdr:colOff>
      <xdr:row>13</xdr:row>
      <xdr:rowOff>133351</xdr:rowOff>
    </xdr:from>
    <xdr:to>
      <xdr:col>3</xdr:col>
      <xdr:colOff>714375</xdr:colOff>
      <xdr:row>15</xdr:row>
      <xdr:rowOff>180976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3525" y="5267326"/>
          <a:ext cx="590550" cy="438150"/>
        </a:xfrm>
        <a:prstGeom prst="rect">
          <a:avLst/>
        </a:prstGeom>
      </xdr:spPr>
    </xdr:pic>
    <xdr:clientData/>
  </xdr:twoCellAnchor>
  <xdr:twoCellAnchor editAs="oneCell">
    <xdr:from>
      <xdr:col>4</xdr:col>
      <xdr:colOff>76201</xdr:colOff>
      <xdr:row>18</xdr:row>
      <xdr:rowOff>85725</xdr:rowOff>
    </xdr:from>
    <xdr:to>
      <xdr:col>10</xdr:col>
      <xdr:colOff>47624</xdr:colOff>
      <xdr:row>22</xdr:row>
      <xdr:rowOff>38100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3626" y="5953125"/>
          <a:ext cx="1838323" cy="1000125"/>
        </a:xfrm>
        <a:prstGeom prst="rect">
          <a:avLst/>
        </a:prstGeom>
      </xdr:spPr>
    </xdr:pic>
    <xdr:clientData/>
  </xdr:twoCellAnchor>
  <xdr:twoCellAnchor editAs="oneCell">
    <xdr:from>
      <xdr:col>27</xdr:col>
      <xdr:colOff>50935</xdr:colOff>
      <xdr:row>3</xdr:row>
      <xdr:rowOff>66674</xdr:rowOff>
    </xdr:from>
    <xdr:to>
      <xdr:col>32</xdr:col>
      <xdr:colOff>561974</xdr:colOff>
      <xdr:row>20</xdr:row>
      <xdr:rowOff>211633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99710" y="3352799"/>
          <a:ext cx="3559039" cy="325010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32</xdr:col>
      <xdr:colOff>617220</xdr:colOff>
      <xdr:row>0</xdr:row>
      <xdr:rowOff>1802142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3296900" cy="18021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9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8.xml"/><Relationship Id="rId5" Type="http://schemas.openxmlformats.org/officeDocument/2006/relationships/ctrlProp" Target="../ctrlProps/ctrlProp7.xml"/><Relationship Id="rId4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5.xml"/><Relationship Id="rId3" Type="http://schemas.openxmlformats.org/officeDocument/2006/relationships/vmlDrawing" Target="../drawings/vmlDrawing3.vml"/><Relationship Id="rId7" Type="http://schemas.openxmlformats.org/officeDocument/2006/relationships/ctrlProp" Target="../ctrlProps/ctrlProp14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13.xml"/><Relationship Id="rId5" Type="http://schemas.openxmlformats.org/officeDocument/2006/relationships/ctrlProp" Target="../ctrlProps/ctrlProp12.xml"/><Relationship Id="rId4" Type="http://schemas.openxmlformats.org/officeDocument/2006/relationships/ctrlProp" Target="../ctrlProps/ctrlProp11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0.xml"/><Relationship Id="rId3" Type="http://schemas.openxmlformats.org/officeDocument/2006/relationships/vmlDrawing" Target="../drawings/vmlDrawing4.vml"/><Relationship Id="rId7" Type="http://schemas.openxmlformats.org/officeDocument/2006/relationships/ctrlProp" Target="../ctrlProps/ctrlProp19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18.xml"/><Relationship Id="rId5" Type="http://schemas.openxmlformats.org/officeDocument/2006/relationships/ctrlProp" Target="../ctrlProps/ctrlProp17.xml"/><Relationship Id="rId4" Type="http://schemas.openxmlformats.org/officeDocument/2006/relationships/ctrlProp" Target="../ctrlProps/ctrlProp16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5.xml"/><Relationship Id="rId3" Type="http://schemas.openxmlformats.org/officeDocument/2006/relationships/vmlDrawing" Target="../drawings/vmlDrawing5.vml"/><Relationship Id="rId7" Type="http://schemas.openxmlformats.org/officeDocument/2006/relationships/ctrlProp" Target="../ctrlProps/ctrlProp24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23.xml"/><Relationship Id="rId5" Type="http://schemas.openxmlformats.org/officeDocument/2006/relationships/ctrlProp" Target="../ctrlProps/ctrlProp22.xml"/><Relationship Id="rId4" Type="http://schemas.openxmlformats.org/officeDocument/2006/relationships/ctrlProp" Target="../ctrlProps/ctrlProp21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0.xml"/><Relationship Id="rId3" Type="http://schemas.openxmlformats.org/officeDocument/2006/relationships/vmlDrawing" Target="../drawings/vmlDrawing6.vml"/><Relationship Id="rId7" Type="http://schemas.openxmlformats.org/officeDocument/2006/relationships/ctrlProp" Target="../ctrlProps/ctrlProp29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ctrlProp" Target="../ctrlProps/ctrlProp28.xml"/><Relationship Id="rId5" Type="http://schemas.openxmlformats.org/officeDocument/2006/relationships/ctrlProp" Target="../ctrlProps/ctrlProp27.xml"/><Relationship Id="rId4" Type="http://schemas.openxmlformats.org/officeDocument/2006/relationships/ctrlProp" Target="../ctrlProps/ctrlProp2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2">
    <tabColor rgb="FFFFFF00"/>
    <pageSetUpPr fitToPage="1"/>
  </sheetPr>
  <dimension ref="A1:AK26"/>
  <sheetViews>
    <sheetView showGridLines="0" showZeros="0" view="pageBreakPreview" topLeftCell="B1" zoomScaleNormal="100" zoomScaleSheetLayoutView="100" workbookViewId="0">
      <selection activeCell="C31" sqref="C31"/>
    </sheetView>
  </sheetViews>
  <sheetFormatPr defaultColWidth="9.109375" defaultRowHeight="14.4" x14ac:dyDescent="0.3"/>
  <cols>
    <col min="1" max="1" width="6.6640625" style="6" hidden="1" customWidth="1"/>
    <col min="2" max="2" width="1.33203125" style="6" customWidth="1"/>
    <col min="3" max="3" width="19.88671875" style="6" customWidth="1"/>
    <col min="4" max="4" width="12.6640625" style="6" customWidth="1"/>
    <col min="5" max="5" width="8" style="3" customWidth="1"/>
    <col min="6" max="6" width="4.5546875" style="3" customWidth="1"/>
    <col min="7" max="12" width="3.88671875" style="3" customWidth="1"/>
    <col min="13" max="13" width="2.6640625" style="3" customWidth="1"/>
    <col min="14" max="25" width="3.88671875" style="3" customWidth="1"/>
    <col min="26" max="26" width="16.33203125" style="7" customWidth="1"/>
    <col min="27" max="27" width="3.88671875" style="5" customWidth="1"/>
    <col min="28" max="16384" width="9.109375" style="3"/>
  </cols>
  <sheetData>
    <row r="1" spans="1:37" ht="153.6" customHeight="1" x14ac:dyDescent="0.3"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  <c r="AC1" s="90"/>
      <c r="AD1" s="90"/>
      <c r="AE1" s="90"/>
      <c r="AF1" s="90"/>
      <c r="AG1" s="90"/>
      <c r="AI1" s="79"/>
      <c r="AJ1" s="80"/>
      <c r="AK1" s="80"/>
    </row>
    <row r="2" spans="1:37" ht="23.25" customHeight="1" x14ac:dyDescent="0.5">
      <c r="B2" s="81" t="s">
        <v>60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  <c r="AH2" s="4"/>
      <c r="AI2" s="4"/>
    </row>
    <row r="3" spans="1:37" ht="20.25" customHeight="1" x14ac:dyDescent="0.35">
      <c r="B3" s="16"/>
      <c r="C3" s="16"/>
      <c r="D3" s="16"/>
      <c r="E3" s="17"/>
      <c r="F3" s="17"/>
      <c r="G3" s="18"/>
      <c r="H3" s="18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7"/>
      <c r="V3" s="17"/>
      <c r="W3" s="17"/>
      <c r="X3" s="17"/>
      <c r="Y3" s="17"/>
      <c r="Z3" s="20"/>
      <c r="AA3" s="17"/>
      <c r="AB3" s="17"/>
      <c r="AC3" s="17"/>
      <c r="AD3" s="17"/>
      <c r="AE3" s="82" t="s">
        <v>58</v>
      </c>
      <c r="AF3" s="83"/>
      <c r="AG3" s="83"/>
    </row>
    <row r="4" spans="1:37" ht="6.75" customHeight="1" x14ac:dyDescent="0.3">
      <c r="B4" s="16"/>
      <c r="C4" s="21"/>
      <c r="D4" s="22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  <c r="AA4" s="25"/>
      <c r="AB4" s="17"/>
      <c r="AC4" s="17"/>
      <c r="AD4" s="17"/>
      <c r="AE4" s="17"/>
      <c r="AF4" s="17"/>
      <c r="AG4" s="17"/>
    </row>
    <row r="5" spans="1:37" ht="15.75" customHeight="1" x14ac:dyDescent="0.3">
      <c r="B5" s="84"/>
      <c r="C5" s="85" t="s">
        <v>50</v>
      </c>
      <c r="D5" s="26"/>
      <c r="E5" s="30" t="s">
        <v>18</v>
      </c>
      <c r="F5" s="27"/>
      <c r="G5" s="87">
        <v>380</v>
      </c>
      <c r="H5" s="88"/>
      <c r="I5" s="89"/>
      <c r="J5" s="27"/>
      <c r="K5" s="30" t="s">
        <v>22</v>
      </c>
      <c r="L5" s="27"/>
      <c r="M5" s="28"/>
      <c r="N5" s="27"/>
      <c r="O5" s="87">
        <v>380</v>
      </c>
      <c r="P5" s="88"/>
      <c r="Q5" s="89"/>
      <c r="R5" s="27"/>
      <c r="S5" s="27"/>
      <c r="T5" s="27"/>
      <c r="U5" s="27"/>
      <c r="V5" s="27"/>
      <c r="W5" s="27"/>
      <c r="X5" s="27"/>
      <c r="Y5" s="27"/>
      <c r="Z5" s="27"/>
      <c r="AA5" s="29"/>
      <c r="AB5" s="30"/>
      <c r="AC5" s="30"/>
      <c r="AD5" s="30"/>
      <c r="AE5" s="30"/>
      <c r="AF5" s="30"/>
      <c r="AG5" s="30"/>
    </row>
    <row r="6" spans="1:37" ht="15" customHeight="1" x14ac:dyDescent="0.3">
      <c r="B6" s="84"/>
      <c r="C6" s="85"/>
      <c r="D6" s="26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31"/>
      <c r="AA6" s="29"/>
      <c r="AB6" s="30"/>
      <c r="AC6" s="30"/>
      <c r="AD6" s="30"/>
      <c r="AE6" s="30"/>
      <c r="AF6" s="30"/>
      <c r="AG6" s="30"/>
    </row>
    <row r="7" spans="1:37" ht="15.75" customHeight="1" x14ac:dyDescent="0.3">
      <c r="A7" s="8">
        <v>3</v>
      </c>
      <c r="B7" s="84"/>
      <c r="C7" s="85"/>
      <c r="D7" s="32"/>
      <c r="E7" s="27" t="s">
        <v>35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33">
        <f>INDEX(Вид_покрытия,A7+1,6)*($G$5+$O$5)</f>
        <v>1861.9999999999998</v>
      </c>
      <c r="AA7" s="34"/>
      <c r="AB7" s="30"/>
      <c r="AC7" s="30"/>
      <c r="AD7" s="30"/>
      <c r="AE7" s="30"/>
      <c r="AF7" s="30"/>
      <c r="AG7" s="30"/>
    </row>
    <row r="8" spans="1:37" ht="15" customHeight="1" x14ac:dyDescent="0.3">
      <c r="A8" s="8"/>
      <c r="B8" s="84"/>
      <c r="C8" s="85"/>
      <c r="D8" s="32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35"/>
      <c r="AA8" s="34"/>
      <c r="AB8" s="30"/>
      <c r="AC8" s="30"/>
      <c r="AD8" s="30"/>
      <c r="AE8" s="30"/>
      <c r="AF8" s="30"/>
      <c r="AG8" s="30"/>
    </row>
    <row r="9" spans="1:37" ht="15.75" customHeight="1" x14ac:dyDescent="0.3">
      <c r="A9" s="8">
        <v>1</v>
      </c>
      <c r="B9" s="84"/>
      <c r="C9" s="85"/>
      <c r="D9" s="32"/>
      <c r="E9" s="27" t="s">
        <v>14</v>
      </c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33">
        <f>INDEX(Защитный_экран,A9,6)*($G$5+$O$5)</f>
        <v>0</v>
      </c>
      <c r="AA9" s="34"/>
      <c r="AB9" s="30"/>
      <c r="AC9" s="30"/>
      <c r="AD9" s="30"/>
      <c r="AE9" s="30"/>
      <c r="AF9" s="30"/>
      <c r="AG9" s="30"/>
    </row>
    <row r="10" spans="1:37" ht="15" customHeight="1" x14ac:dyDescent="0.3">
      <c r="A10" s="8"/>
      <c r="B10" s="84"/>
      <c r="C10" s="85"/>
      <c r="D10" s="32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36"/>
      <c r="AA10" s="29"/>
      <c r="AB10" s="30"/>
      <c r="AC10" s="30"/>
      <c r="AD10" s="30"/>
      <c r="AE10" s="30"/>
      <c r="AF10" s="30"/>
      <c r="AG10" s="30"/>
    </row>
    <row r="11" spans="1:37" ht="15.75" customHeight="1" x14ac:dyDescent="0.3">
      <c r="A11" s="8">
        <v>1</v>
      </c>
      <c r="B11" s="84"/>
      <c r="C11" s="85"/>
      <c r="D11" s="32"/>
      <c r="E11" s="27" t="s">
        <v>46</v>
      </c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33">
        <f>INDEX(Защита_от_птиц,A11,6)*($G$5+$O$5)</f>
        <v>0</v>
      </c>
      <c r="AA11" s="34"/>
      <c r="AB11" s="30"/>
      <c r="AC11" s="30"/>
      <c r="AD11" s="30"/>
      <c r="AE11" s="30"/>
      <c r="AF11" s="30"/>
      <c r="AG11" s="30"/>
    </row>
    <row r="12" spans="1:37" ht="15" customHeight="1" x14ac:dyDescent="0.3">
      <c r="A12" s="8"/>
      <c r="B12" s="84"/>
      <c r="C12" s="85"/>
      <c r="D12" s="32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36"/>
      <c r="AA12" s="29"/>
      <c r="AB12" s="30"/>
      <c r="AC12" s="30"/>
      <c r="AD12" s="30"/>
      <c r="AE12" s="30"/>
      <c r="AF12" s="30"/>
      <c r="AG12" s="30"/>
    </row>
    <row r="13" spans="1:37" ht="15.75" customHeight="1" x14ac:dyDescent="0.3">
      <c r="A13" s="8">
        <v>1</v>
      </c>
      <c r="B13" s="84"/>
      <c r="C13" s="85"/>
      <c r="D13" s="32"/>
      <c r="E13" s="27" t="s">
        <v>44</v>
      </c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33">
        <f>INDEX(Отвод_конденсата,A13,6)</f>
        <v>0</v>
      </c>
      <c r="AA13" s="34"/>
      <c r="AB13" s="30"/>
      <c r="AC13" s="30"/>
      <c r="AD13" s="30"/>
      <c r="AE13" s="30"/>
      <c r="AF13" s="30"/>
      <c r="AG13" s="30"/>
    </row>
    <row r="14" spans="1:37" ht="15" customHeight="1" x14ac:dyDescent="0.3">
      <c r="A14" s="8"/>
      <c r="B14" s="84"/>
      <c r="C14" s="85"/>
      <c r="D14" s="32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36"/>
      <c r="AA14" s="29"/>
      <c r="AB14" s="30"/>
      <c r="AC14" s="30"/>
      <c r="AD14" s="30"/>
      <c r="AE14" s="30"/>
      <c r="AF14" s="30"/>
      <c r="AG14" s="30"/>
    </row>
    <row r="15" spans="1:37" ht="15.75" customHeight="1" x14ac:dyDescent="0.3">
      <c r="A15" s="8">
        <v>1</v>
      </c>
      <c r="B15" s="84"/>
      <c r="C15" s="85"/>
      <c r="D15" s="32"/>
      <c r="E15" s="27" t="s">
        <v>15</v>
      </c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33">
        <f>INDEX(Изменения_в_конструкции,A15,6)</f>
        <v>0</v>
      </c>
      <c r="AA15" s="34"/>
      <c r="AB15" s="30"/>
      <c r="AC15" s="30"/>
      <c r="AD15" s="30"/>
      <c r="AE15" s="30"/>
      <c r="AF15" s="30"/>
      <c r="AG15" s="30"/>
    </row>
    <row r="16" spans="1:37" ht="15" customHeight="1" x14ac:dyDescent="0.3">
      <c r="B16" s="84"/>
      <c r="C16" s="86"/>
      <c r="D16" s="37"/>
      <c r="E16" s="38"/>
      <c r="F16" s="38"/>
      <c r="G16" s="38"/>
      <c r="H16" s="38"/>
      <c r="I16" s="38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40"/>
      <c r="AA16" s="41"/>
      <c r="AB16" s="30"/>
      <c r="AC16" s="30"/>
      <c r="AD16" s="30"/>
      <c r="AE16" s="30"/>
      <c r="AF16" s="30"/>
      <c r="AG16" s="30"/>
    </row>
    <row r="17" spans="1:33" ht="6" customHeight="1" x14ac:dyDescent="0.3">
      <c r="B17" s="84"/>
      <c r="C17" s="42"/>
      <c r="D17" s="26"/>
      <c r="E17" s="42"/>
      <c r="F17" s="42"/>
      <c r="G17" s="42"/>
      <c r="H17" s="42"/>
      <c r="I17" s="42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43"/>
      <c r="AA17" s="30"/>
      <c r="AB17" s="30"/>
      <c r="AC17" s="30"/>
      <c r="AD17" s="30"/>
      <c r="AE17" s="30"/>
      <c r="AF17" s="30"/>
      <c r="AG17" s="30"/>
    </row>
    <row r="18" spans="1:33" ht="6" customHeight="1" x14ac:dyDescent="0.3">
      <c r="B18" s="84"/>
      <c r="C18" s="44"/>
      <c r="D18" s="45"/>
      <c r="E18" s="46"/>
      <c r="F18" s="46"/>
      <c r="G18" s="46"/>
      <c r="H18" s="46"/>
      <c r="I18" s="46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8"/>
      <c r="AA18" s="49"/>
      <c r="AB18" s="30"/>
      <c r="AC18" s="30"/>
      <c r="AD18" s="30"/>
      <c r="AE18" s="30"/>
      <c r="AF18" s="30"/>
      <c r="AG18" s="30"/>
    </row>
    <row r="19" spans="1:33" s="10" customFormat="1" ht="26.25" customHeight="1" x14ac:dyDescent="0.3">
      <c r="A19" s="9"/>
      <c r="B19" s="50"/>
      <c r="C19" s="77" t="s">
        <v>51</v>
      </c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51"/>
      <c r="Q19" s="52" t="s">
        <v>52</v>
      </c>
      <c r="R19" s="53"/>
      <c r="S19" s="53"/>
      <c r="T19" s="53"/>
      <c r="U19" s="53"/>
      <c r="V19" s="53"/>
      <c r="W19" s="53"/>
      <c r="X19" s="53"/>
      <c r="Y19" s="53"/>
      <c r="Z19" s="54">
        <f>Z7+Z9+Z11+Z13+Z15</f>
        <v>1861.9999999999998</v>
      </c>
      <c r="AA19" s="55"/>
      <c r="AB19" s="53"/>
      <c r="AC19" s="53"/>
      <c r="AD19" s="53"/>
      <c r="AE19" s="53"/>
      <c r="AF19" s="53"/>
      <c r="AG19" s="53"/>
    </row>
    <row r="20" spans="1:33" ht="15" customHeight="1" x14ac:dyDescent="0.3">
      <c r="B20" s="26"/>
      <c r="C20" s="77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43"/>
      <c r="AA20" s="29"/>
      <c r="AB20" s="30"/>
      <c r="AC20" s="30"/>
      <c r="AD20" s="30"/>
      <c r="AE20" s="30"/>
      <c r="AF20" s="30"/>
      <c r="AG20" s="30"/>
    </row>
    <row r="21" spans="1:33" ht="26.25" customHeight="1" x14ac:dyDescent="0.3">
      <c r="B21" s="26"/>
      <c r="C21" s="77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56"/>
      <c r="Q21" s="52"/>
      <c r="R21" s="30"/>
      <c r="S21" s="30"/>
      <c r="T21" s="30"/>
      <c r="U21" s="30"/>
      <c r="V21" s="30"/>
      <c r="W21" s="30"/>
      <c r="X21" s="30"/>
      <c r="Y21" s="30"/>
      <c r="Z21" s="54">
        <f>Z19*0.15</f>
        <v>279.29999999999995</v>
      </c>
      <c r="AA21" s="29"/>
      <c r="AB21" s="30"/>
      <c r="AC21" s="30"/>
      <c r="AD21" s="30"/>
      <c r="AE21" s="30"/>
      <c r="AF21" s="30"/>
      <c r="AG21" s="30"/>
    </row>
    <row r="22" spans="1:33" ht="15" customHeight="1" x14ac:dyDescent="0.3">
      <c r="B22" s="26"/>
      <c r="C22" s="77"/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43"/>
      <c r="AA22" s="29"/>
      <c r="AB22" s="30"/>
      <c r="AC22" s="30"/>
      <c r="AD22" s="30"/>
      <c r="AE22" s="30"/>
      <c r="AF22" s="30"/>
      <c r="AG22" s="30"/>
    </row>
    <row r="23" spans="1:33" ht="26.25" customHeight="1" x14ac:dyDescent="0.3">
      <c r="B23" s="26"/>
      <c r="C23" s="77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56"/>
      <c r="Q23" s="52" t="s">
        <v>56</v>
      </c>
      <c r="R23" s="30"/>
      <c r="S23" s="30"/>
      <c r="T23" s="30"/>
      <c r="U23" s="30"/>
      <c r="V23" s="30"/>
      <c r="W23" s="30"/>
      <c r="X23" s="30"/>
      <c r="Y23" s="30"/>
      <c r="Z23" s="57">
        <f>Z19-Z21</f>
        <v>1582.6999999999998</v>
      </c>
      <c r="AA23" s="29"/>
      <c r="AB23" s="30"/>
      <c r="AC23" s="30"/>
      <c r="AD23" s="30"/>
      <c r="AE23" s="30"/>
      <c r="AF23" s="30"/>
      <c r="AG23" s="30"/>
    </row>
    <row r="24" spans="1:33" ht="6" customHeight="1" x14ac:dyDescent="0.3">
      <c r="B24" s="26"/>
      <c r="C24" s="58"/>
      <c r="D24" s="37"/>
      <c r="E24" s="38"/>
      <c r="F24" s="38"/>
      <c r="G24" s="38"/>
      <c r="H24" s="38"/>
      <c r="I24" s="38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40"/>
      <c r="AA24" s="41"/>
      <c r="AB24" s="30"/>
      <c r="AC24" s="30"/>
      <c r="AD24" s="30"/>
      <c r="AE24" s="30"/>
      <c r="AF24" s="30"/>
      <c r="AG24" s="30"/>
    </row>
    <row r="25" spans="1:33" x14ac:dyDescent="0.3">
      <c r="B25" s="59"/>
      <c r="C25" s="59"/>
      <c r="D25" s="59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1"/>
      <c r="AA25" s="62"/>
      <c r="AB25" s="60"/>
      <c r="AC25" s="60"/>
      <c r="AD25" s="60"/>
      <c r="AE25" s="60"/>
      <c r="AF25" s="60"/>
      <c r="AG25" s="60"/>
    </row>
    <row r="26" spans="1:33" x14ac:dyDescent="0.3">
      <c r="B26" s="59"/>
      <c r="C26" s="59"/>
      <c r="D26" s="59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1"/>
      <c r="AA26" s="62"/>
      <c r="AB26" s="60"/>
      <c r="AC26" s="60"/>
      <c r="AD26" s="60"/>
      <c r="AE26" s="60"/>
      <c r="AF26" s="60"/>
      <c r="AG26" s="60"/>
    </row>
  </sheetData>
  <sheetProtection password="C503" sheet="1" formatCells="0" formatColumns="0" formatRows="0" insertColumns="0" insertRows="0" insertHyperlinks="0" deleteColumns="0" deleteRows="0" sort="0" autoFilter="0" pivotTables="0"/>
  <mergeCells count="9">
    <mergeCell ref="C19:O23"/>
    <mergeCell ref="AI1:AK1"/>
    <mergeCell ref="B2:AG2"/>
    <mergeCell ref="AE3:AG3"/>
    <mergeCell ref="B5:B18"/>
    <mergeCell ref="C5:C16"/>
    <mergeCell ref="G5:I5"/>
    <mergeCell ref="O5:Q5"/>
    <mergeCell ref="B1:AG1"/>
  </mergeCells>
  <printOptions horizontalCentered="1"/>
  <pageMargins left="0.19685039370078741" right="0.19685039370078741" top="0.39370078740157483" bottom="0.19685039370078741" header="0.31496062992125984" footer="0.31496062992125984"/>
  <pageSetup paperSize="9" scale="74" orientation="landscape" horizontalDpi="1200" verticalDpi="0" r:id="rId1"/>
  <colBreaks count="1" manualBreakCount="1">
    <brk id="33" max="20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7889" r:id="rId4" name="Drop Down 1">
              <controlPr locked="0" defaultSize="0" autoLine="0" autoPict="0">
                <anchor moveWithCells="1">
                  <from>
                    <xdr:col>10</xdr:col>
                    <xdr:colOff>30480</xdr:colOff>
                    <xdr:row>6</xdr:row>
                    <xdr:rowOff>0</xdr:rowOff>
                  </from>
                  <to>
                    <xdr:col>19</xdr:col>
                    <xdr:colOff>22860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890" r:id="rId5" name="Drop Down 2">
              <controlPr locked="0" defaultSize="0" autoLine="0" autoPict="0">
                <anchor moveWithCells="1">
                  <from>
                    <xdr:col>10</xdr:col>
                    <xdr:colOff>30480</xdr:colOff>
                    <xdr:row>8</xdr:row>
                    <xdr:rowOff>0</xdr:rowOff>
                  </from>
                  <to>
                    <xdr:col>19</xdr:col>
                    <xdr:colOff>22860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891" r:id="rId6" name="Drop Down 3">
              <controlPr locked="0" defaultSize="0" autoLine="0" autoPict="0">
                <anchor moveWithCells="1">
                  <from>
                    <xdr:col>10</xdr:col>
                    <xdr:colOff>30480</xdr:colOff>
                    <xdr:row>10</xdr:row>
                    <xdr:rowOff>0</xdr:rowOff>
                  </from>
                  <to>
                    <xdr:col>19</xdr:col>
                    <xdr:colOff>22860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892" r:id="rId7" name="Drop Down 4">
              <controlPr locked="0" defaultSize="0" autoLine="0" autoPict="0">
                <anchor moveWithCells="1">
                  <from>
                    <xdr:col>10</xdr:col>
                    <xdr:colOff>30480</xdr:colOff>
                    <xdr:row>12</xdr:row>
                    <xdr:rowOff>0</xdr:rowOff>
                  </from>
                  <to>
                    <xdr:col>21</xdr:col>
                    <xdr:colOff>228600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893" r:id="rId8" name="Drop Down 5">
              <controlPr locked="0" defaultSize="0" autoLine="0" autoPict="0">
                <anchor moveWithCells="1">
                  <from>
                    <xdr:col>10</xdr:col>
                    <xdr:colOff>30480</xdr:colOff>
                    <xdr:row>14</xdr:row>
                    <xdr:rowOff>0</xdr:rowOff>
                  </from>
                  <to>
                    <xdr:col>23</xdr:col>
                    <xdr:colOff>38100</xdr:colOff>
                    <xdr:row>15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2">
    <tabColor rgb="FF92D050"/>
    <pageSetUpPr fitToPage="1"/>
  </sheetPr>
  <dimension ref="A1:AK93"/>
  <sheetViews>
    <sheetView showGridLines="0" showZeros="0" tabSelected="1" view="pageBreakPreview" topLeftCell="B1" zoomScaleNormal="100" zoomScaleSheetLayoutView="100" workbookViewId="0">
      <selection activeCell="B34" sqref="B34"/>
    </sheetView>
  </sheetViews>
  <sheetFormatPr defaultColWidth="9.109375" defaultRowHeight="14.4" x14ac:dyDescent="0.3"/>
  <cols>
    <col min="1" max="1" width="6.6640625" style="6" hidden="1" customWidth="1"/>
    <col min="2" max="2" width="1.33203125" style="6" customWidth="1"/>
    <col min="3" max="3" width="19.88671875" style="6" customWidth="1"/>
    <col min="4" max="4" width="12.6640625" style="6" customWidth="1"/>
    <col min="5" max="5" width="8" style="3" customWidth="1"/>
    <col min="6" max="6" width="4.5546875" style="3" customWidth="1"/>
    <col min="7" max="12" width="3.88671875" style="3" customWidth="1"/>
    <col min="13" max="13" width="2.6640625" style="3" customWidth="1"/>
    <col min="14" max="25" width="3.88671875" style="3" customWidth="1"/>
    <col min="26" max="26" width="16.33203125" style="7" customWidth="1"/>
    <col min="27" max="27" width="3.88671875" style="5" customWidth="1"/>
    <col min="28" max="16384" width="9.109375" style="3"/>
  </cols>
  <sheetData>
    <row r="1" spans="1:37" ht="153.6" customHeight="1" x14ac:dyDescent="0.5">
      <c r="B1" s="11"/>
      <c r="C1" s="11"/>
      <c r="D1" s="11"/>
      <c r="E1" s="12"/>
      <c r="F1" s="12"/>
      <c r="G1" s="13"/>
      <c r="H1" s="13"/>
      <c r="I1" s="14"/>
      <c r="J1" s="14"/>
      <c r="K1" s="14"/>
      <c r="L1" s="14"/>
      <c r="M1" s="14"/>
      <c r="N1" s="13"/>
      <c r="O1" s="14"/>
      <c r="P1" s="14"/>
      <c r="Q1" s="14"/>
      <c r="R1" s="14"/>
      <c r="S1" s="14"/>
      <c r="T1" s="14"/>
      <c r="U1" s="12"/>
      <c r="V1" s="12"/>
      <c r="W1" s="12"/>
      <c r="X1" s="12"/>
      <c r="Y1" s="12"/>
      <c r="Z1" s="15"/>
      <c r="AA1" s="12"/>
      <c r="AB1" s="12"/>
      <c r="AC1" s="12"/>
      <c r="AD1" s="12"/>
      <c r="AE1" s="12"/>
      <c r="AF1" s="12"/>
      <c r="AG1" s="12"/>
      <c r="AI1" s="79"/>
      <c r="AJ1" s="80"/>
      <c r="AK1" s="80"/>
    </row>
    <row r="2" spans="1:37" ht="23.25" customHeight="1" x14ac:dyDescent="0.5">
      <c r="B2" s="81" t="s">
        <v>59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  <c r="AH2" s="4"/>
      <c r="AI2" s="4"/>
    </row>
    <row r="3" spans="1:37" ht="20.25" customHeight="1" x14ac:dyDescent="0.35">
      <c r="B3" s="16"/>
      <c r="C3" s="16"/>
      <c r="D3" s="16"/>
      <c r="E3" s="17"/>
      <c r="F3" s="17"/>
      <c r="G3" s="18"/>
      <c r="H3" s="18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7"/>
      <c r="V3" s="17"/>
      <c r="W3" s="17"/>
      <c r="X3" s="17"/>
      <c r="Y3" s="17"/>
      <c r="Z3" s="20"/>
      <c r="AA3" s="17"/>
      <c r="AB3" s="17"/>
      <c r="AC3" s="17"/>
      <c r="AD3" s="17"/>
      <c r="AE3" s="82" t="s">
        <v>58</v>
      </c>
      <c r="AF3" s="83"/>
      <c r="AG3" s="83"/>
    </row>
    <row r="4" spans="1:37" ht="6.75" customHeight="1" x14ac:dyDescent="0.3">
      <c r="B4" s="16"/>
      <c r="C4" s="21"/>
      <c r="D4" s="22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  <c r="AA4" s="25"/>
      <c r="AB4" s="17"/>
      <c r="AC4" s="17"/>
      <c r="AD4" s="17"/>
      <c r="AE4" s="17"/>
      <c r="AF4" s="17"/>
      <c r="AG4" s="17"/>
    </row>
    <row r="5" spans="1:37" ht="15.75" customHeight="1" x14ac:dyDescent="0.3">
      <c r="B5" s="84"/>
      <c r="C5" s="85" t="s">
        <v>50</v>
      </c>
      <c r="D5" s="26"/>
      <c r="E5" s="30" t="s">
        <v>18</v>
      </c>
      <c r="F5" s="27"/>
      <c r="G5" s="87">
        <v>380</v>
      </c>
      <c r="H5" s="88"/>
      <c r="I5" s="89"/>
      <c r="J5" s="27"/>
      <c r="K5" s="30" t="s">
        <v>22</v>
      </c>
      <c r="L5" s="27"/>
      <c r="M5" s="28"/>
      <c r="N5" s="27"/>
      <c r="O5" s="87">
        <v>380</v>
      </c>
      <c r="P5" s="88"/>
      <c r="Q5" s="89"/>
      <c r="R5" s="27"/>
      <c r="S5" s="27"/>
      <c r="T5" s="27"/>
      <c r="U5" s="27"/>
      <c r="V5" s="27"/>
      <c r="W5" s="27"/>
      <c r="X5" s="27"/>
      <c r="Y5" s="27"/>
      <c r="Z5" s="27"/>
      <c r="AA5" s="29"/>
      <c r="AB5" s="30"/>
      <c r="AC5" s="30"/>
      <c r="AD5" s="30"/>
      <c r="AE5" s="30"/>
      <c r="AF5" s="30"/>
      <c r="AG5" s="30"/>
    </row>
    <row r="6" spans="1:37" ht="15" customHeight="1" x14ac:dyDescent="0.3">
      <c r="B6" s="84"/>
      <c r="C6" s="85"/>
      <c r="D6" s="26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31"/>
      <c r="AA6" s="29"/>
      <c r="AB6" s="30"/>
      <c r="AC6" s="30"/>
      <c r="AD6" s="30"/>
      <c r="AE6" s="30"/>
      <c r="AF6" s="30"/>
      <c r="AG6" s="30"/>
    </row>
    <row r="7" spans="1:37" ht="15.75" customHeight="1" x14ac:dyDescent="0.3">
      <c r="A7" s="8">
        <v>3</v>
      </c>
      <c r="B7" s="84"/>
      <c r="C7" s="85"/>
      <c r="D7" s="32"/>
      <c r="E7" s="27" t="s">
        <v>35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33">
        <f>INDEX(Вид_покрытия,A7+1,2)*($G$5+$O$5)</f>
        <v>2660</v>
      </c>
      <c r="AA7" s="34"/>
      <c r="AB7" s="30"/>
      <c r="AC7" s="30"/>
      <c r="AD7" s="30"/>
      <c r="AE7" s="30"/>
      <c r="AF7" s="30"/>
      <c r="AG7" s="30"/>
    </row>
    <row r="8" spans="1:37" ht="15" customHeight="1" x14ac:dyDescent="0.3">
      <c r="A8" s="8"/>
      <c r="B8" s="84"/>
      <c r="C8" s="85"/>
      <c r="D8" s="32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35"/>
      <c r="AA8" s="34"/>
      <c r="AB8" s="30"/>
      <c r="AC8" s="30"/>
      <c r="AD8" s="30"/>
      <c r="AE8" s="30"/>
      <c r="AF8" s="30"/>
      <c r="AG8" s="30"/>
    </row>
    <row r="9" spans="1:37" ht="15.75" customHeight="1" x14ac:dyDescent="0.3">
      <c r="A9" s="8">
        <v>1</v>
      </c>
      <c r="B9" s="84"/>
      <c r="C9" s="85"/>
      <c r="D9" s="32"/>
      <c r="E9" s="27" t="s">
        <v>14</v>
      </c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33">
        <f>INDEX(Защитный_экран,A9,2)*($G$5+$O$5)</f>
        <v>0</v>
      </c>
      <c r="AA9" s="34"/>
      <c r="AB9" s="30"/>
      <c r="AC9" s="30"/>
      <c r="AD9" s="30"/>
      <c r="AE9" s="30"/>
      <c r="AF9" s="30"/>
      <c r="AG9" s="30"/>
    </row>
    <row r="10" spans="1:37" ht="15" customHeight="1" x14ac:dyDescent="0.3">
      <c r="A10" s="8"/>
      <c r="B10" s="84"/>
      <c r="C10" s="85"/>
      <c r="D10" s="32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36"/>
      <c r="AA10" s="29"/>
      <c r="AB10" s="30"/>
      <c r="AC10" s="30"/>
      <c r="AD10" s="30"/>
      <c r="AE10" s="30"/>
      <c r="AF10" s="30"/>
      <c r="AG10" s="30"/>
    </row>
    <row r="11" spans="1:37" ht="15.75" customHeight="1" x14ac:dyDescent="0.3">
      <c r="A11" s="8">
        <v>1</v>
      </c>
      <c r="B11" s="84"/>
      <c r="C11" s="85"/>
      <c r="D11" s="32"/>
      <c r="E11" s="27" t="s">
        <v>46</v>
      </c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33">
        <f>INDEX(Защита_от_птиц,A11,2)*($G$5+$O$5)</f>
        <v>0</v>
      </c>
      <c r="AA11" s="34"/>
      <c r="AB11" s="30"/>
      <c r="AC11" s="30"/>
      <c r="AD11" s="30"/>
      <c r="AE11" s="30"/>
      <c r="AF11" s="30"/>
      <c r="AG11" s="30"/>
    </row>
    <row r="12" spans="1:37" ht="15" customHeight="1" x14ac:dyDescent="0.3">
      <c r="A12" s="8"/>
      <c r="B12" s="84"/>
      <c r="C12" s="85"/>
      <c r="D12" s="32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36"/>
      <c r="AA12" s="29"/>
      <c r="AB12" s="30"/>
      <c r="AC12" s="30"/>
      <c r="AD12" s="30"/>
      <c r="AE12" s="30"/>
      <c r="AF12" s="30"/>
      <c r="AG12" s="30"/>
    </row>
    <row r="13" spans="1:37" ht="15.75" customHeight="1" x14ac:dyDescent="0.3">
      <c r="A13" s="8">
        <v>1</v>
      </c>
      <c r="B13" s="84"/>
      <c r="C13" s="85"/>
      <c r="D13" s="32"/>
      <c r="E13" s="27" t="s">
        <v>44</v>
      </c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33">
        <f>INDEX(Отвод_конденсата,A13,2)</f>
        <v>0</v>
      </c>
      <c r="AA13" s="34"/>
      <c r="AB13" s="30"/>
      <c r="AC13" s="30"/>
      <c r="AD13" s="30"/>
      <c r="AE13" s="30"/>
      <c r="AF13" s="30"/>
      <c r="AG13" s="30"/>
    </row>
    <row r="14" spans="1:37" ht="15" customHeight="1" x14ac:dyDescent="0.3">
      <c r="A14" s="8"/>
      <c r="B14" s="84"/>
      <c r="C14" s="85"/>
      <c r="D14" s="32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36"/>
      <c r="AA14" s="29"/>
      <c r="AB14" s="30"/>
      <c r="AC14" s="30"/>
      <c r="AD14" s="30"/>
      <c r="AE14" s="30"/>
      <c r="AF14" s="30"/>
      <c r="AG14" s="30"/>
    </row>
    <row r="15" spans="1:37" ht="15.75" customHeight="1" x14ac:dyDescent="0.3">
      <c r="A15" s="8">
        <v>1</v>
      </c>
      <c r="B15" s="84"/>
      <c r="C15" s="85"/>
      <c r="D15" s="32"/>
      <c r="E15" s="27" t="s">
        <v>15</v>
      </c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33">
        <f>INDEX(Изменения_в_конструкции,A15,2)</f>
        <v>0</v>
      </c>
      <c r="AA15" s="34"/>
      <c r="AB15" s="30"/>
      <c r="AC15" s="30"/>
      <c r="AD15" s="30"/>
      <c r="AE15" s="30"/>
      <c r="AF15" s="30"/>
      <c r="AG15" s="30"/>
    </row>
    <row r="16" spans="1:37" ht="15" customHeight="1" x14ac:dyDescent="0.3">
      <c r="B16" s="84"/>
      <c r="C16" s="86"/>
      <c r="D16" s="37"/>
      <c r="E16" s="38"/>
      <c r="F16" s="38"/>
      <c r="G16" s="38"/>
      <c r="H16" s="38"/>
      <c r="I16" s="38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40"/>
      <c r="AA16" s="41"/>
      <c r="AB16" s="30"/>
      <c r="AC16" s="30"/>
      <c r="AD16" s="30"/>
      <c r="AE16" s="30"/>
      <c r="AF16" s="30"/>
      <c r="AG16" s="30"/>
    </row>
    <row r="17" spans="1:33" ht="6" customHeight="1" x14ac:dyDescent="0.3">
      <c r="B17" s="84"/>
      <c r="C17" s="42"/>
      <c r="D17" s="26"/>
      <c r="E17" s="42"/>
      <c r="F17" s="42"/>
      <c r="G17" s="42"/>
      <c r="H17" s="42"/>
      <c r="I17" s="42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43"/>
      <c r="AA17" s="30"/>
      <c r="AB17" s="30"/>
      <c r="AC17" s="30"/>
      <c r="AD17" s="30"/>
      <c r="AE17" s="30"/>
      <c r="AF17" s="30"/>
      <c r="AG17" s="30"/>
    </row>
    <row r="18" spans="1:33" ht="6" customHeight="1" x14ac:dyDescent="0.3">
      <c r="B18" s="84"/>
      <c r="C18" s="44"/>
      <c r="D18" s="45"/>
      <c r="E18" s="46"/>
      <c r="F18" s="46"/>
      <c r="G18" s="46"/>
      <c r="H18" s="46"/>
      <c r="I18" s="46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8"/>
      <c r="AA18" s="49"/>
      <c r="AB18" s="30"/>
      <c r="AC18" s="30"/>
      <c r="AD18" s="30"/>
      <c r="AE18" s="30"/>
      <c r="AF18" s="30"/>
      <c r="AG18" s="30"/>
    </row>
    <row r="19" spans="1:33" s="10" customFormat="1" ht="26.25" customHeight="1" x14ac:dyDescent="0.3">
      <c r="A19" s="9"/>
      <c r="B19" s="50"/>
      <c r="C19" s="77" t="s">
        <v>51</v>
      </c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51"/>
      <c r="Q19" s="52" t="s">
        <v>52</v>
      </c>
      <c r="R19" s="53"/>
      <c r="S19" s="53"/>
      <c r="T19" s="53"/>
      <c r="U19" s="53"/>
      <c r="V19" s="53"/>
      <c r="W19" s="53"/>
      <c r="X19" s="53"/>
      <c r="Y19" s="53"/>
      <c r="Z19" s="54">
        <f>Z7+Z9+Z11+Z13+Z15</f>
        <v>2660</v>
      </c>
      <c r="AA19" s="55"/>
      <c r="AB19" s="53"/>
      <c r="AC19" s="53"/>
      <c r="AD19" s="53"/>
      <c r="AE19" s="53"/>
      <c r="AF19" s="53"/>
      <c r="AG19" s="53"/>
    </row>
    <row r="20" spans="1:33" ht="15" customHeight="1" x14ac:dyDescent="0.3">
      <c r="B20" s="26"/>
      <c r="C20" s="77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43"/>
      <c r="AA20" s="29"/>
      <c r="AB20" s="30"/>
      <c r="AC20" s="30"/>
      <c r="AD20" s="30"/>
      <c r="AE20" s="30"/>
      <c r="AF20" s="30"/>
      <c r="AG20" s="30"/>
    </row>
    <row r="21" spans="1:33" ht="26.25" customHeight="1" x14ac:dyDescent="0.3">
      <c r="B21" s="26"/>
      <c r="C21" s="77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56"/>
      <c r="Q21" s="52"/>
      <c r="R21" s="30"/>
      <c r="S21" s="30"/>
      <c r="T21" s="30"/>
      <c r="U21" s="30"/>
      <c r="V21" s="30"/>
      <c r="W21" s="30"/>
      <c r="X21" s="30"/>
      <c r="Y21" s="30"/>
      <c r="Z21" s="54">
        <f>Z19*0.15</f>
        <v>399</v>
      </c>
      <c r="AA21" s="29"/>
      <c r="AB21" s="30"/>
      <c r="AC21" s="30"/>
      <c r="AD21" s="30"/>
      <c r="AE21" s="30"/>
      <c r="AF21" s="30"/>
      <c r="AG21" s="30"/>
    </row>
    <row r="22" spans="1:33" ht="15" customHeight="1" x14ac:dyDescent="0.3">
      <c r="B22" s="26"/>
      <c r="C22" s="77"/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43"/>
      <c r="AA22" s="29"/>
      <c r="AB22" s="30"/>
      <c r="AC22" s="30"/>
      <c r="AD22" s="30"/>
      <c r="AE22" s="30"/>
      <c r="AF22" s="30"/>
      <c r="AG22" s="30"/>
    </row>
    <row r="23" spans="1:33" ht="26.25" customHeight="1" x14ac:dyDescent="0.3">
      <c r="B23" s="26"/>
      <c r="C23" s="77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56"/>
      <c r="Q23" s="52" t="s">
        <v>56</v>
      </c>
      <c r="R23" s="30"/>
      <c r="S23" s="30"/>
      <c r="T23" s="30"/>
      <c r="U23" s="30"/>
      <c r="V23" s="30"/>
      <c r="W23" s="30"/>
      <c r="X23" s="30"/>
      <c r="Y23" s="30"/>
      <c r="Z23" s="57">
        <f>Z19-Z21</f>
        <v>2261</v>
      </c>
      <c r="AA23" s="29"/>
      <c r="AB23" s="30"/>
      <c r="AC23" s="30"/>
      <c r="AD23" s="30"/>
      <c r="AE23" s="30"/>
      <c r="AF23" s="30"/>
      <c r="AG23" s="30"/>
    </row>
    <row r="24" spans="1:33" ht="6" customHeight="1" x14ac:dyDescent="0.3">
      <c r="B24" s="26"/>
      <c r="C24" s="58"/>
      <c r="D24" s="37"/>
      <c r="E24" s="38"/>
      <c r="F24" s="38"/>
      <c r="G24" s="38"/>
      <c r="H24" s="38"/>
      <c r="I24" s="38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40"/>
      <c r="AA24" s="41"/>
      <c r="AB24" s="30"/>
      <c r="AC24" s="30"/>
      <c r="AD24" s="30"/>
      <c r="AE24" s="30"/>
      <c r="AF24" s="30"/>
      <c r="AG24" s="30"/>
    </row>
    <row r="25" spans="1:33" x14ac:dyDescent="0.3">
      <c r="B25" s="59"/>
      <c r="C25" s="59"/>
      <c r="D25" s="59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1"/>
      <c r="AA25" s="62"/>
      <c r="AB25" s="60"/>
      <c r="AC25" s="60"/>
      <c r="AD25" s="60"/>
      <c r="AE25" s="60"/>
      <c r="AF25" s="60"/>
      <c r="AG25" s="60"/>
    </row>
    <row r="26" spans="1:33" x14ac:dyDescent="0.3">
      <c r="B26" s="59"/>
      <c r="C26" s="59"/>
      <c r="D26" s="59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1"/>
      <c r="AA26" s="62"/>
      <c r="AB26" s="60"/>
      <c r="AC26" s="60"/>
      <c r="AD26" s="60"/>
      <c r="AE26" s="60"/>
      <c r="AF26" s="60"/>
      <c r="AG26" s="60"/>
    </row>
    <row r="27" spans="1:33" x14ac:dyDescent="0.3">
      <c r="B27" s="59"/>
      <c r="C27" s="59"/>
      <c r="D27" s="59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61"/>
      <c r="AA27" s="62"/>
      <c r="AB27" s="60"/>
      <c r="AC27" s="60"/>
      <c r="AD27" s="60"/>
      <c r="AE27" s="60"/>
      <c r="AF27" s="60"/>
      <c r="AG27" s="60"/>
    </row>
    <row r="28" spans="1:33" x14ac:dyDescent="0.3">
      <c r="B28" s="59"/>
      <c r="C28" s="59"/>
      <c r="D28" s="59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1"/>
      <c r="AA28" s="62"/>
      <c r="AB28" s="60"/>
      <c r="AC28" s="60"/>
      <c r="AD28" s="60"/>
      <c r="AE28" s="60"/>
      <c r="AF28" s="60"/>
      <c r="AG28" s="60"/>
    </row>
    <row r="29" spans="1:33" x14ac:dyDescent="0.3">
      <c r="B29" s="59"/>
      <c r="C29" s="59"/>
      <c r="D29" s="59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1"/>
      <c r="AA29" s="62"/>
      <c r="AB29" s="60"/>
      <c r="AC29" s="60"/>
      <c r="AD29" s="60"/>
      <c r="AE29" s="60"/>
      <c r="AF29" s="60"/>
      <c r="AG29" s="60"/>
    </row>
    <row r="30" spans="1:33" x14ac:dyDescent="0.3">
      <c r="B30" s="59"/>
      <c r="C30" s="59"/>
      <c r="D30" s="59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1"/>
      <c r="AA30" s="62"/>
      <c r="AB30" s="60"/>
      <c r="AC30" s="60"/>
      <c r="AD30" s="60"/>
      <c r="AE30" s="60"/>
      <c r="AF30" s="60"/>
      <c r="AG30" s="60"/>
    </row>
    <row r="31" spans="1:33" x14ac:dyDescent="0.3">
      <c r="B31" s="59"/>
      <c r="C31" s="59"/>
      <c r="D31" s="59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1"/>
      <c r="AA31" s="62"/>
      <c r="AB31" s="60"/>
      <c r="AC31" s="60"/>
      <c r="AD31" s="60"/>
      <c r="AE31" s="60"/>
      <c r="AF31" s="60"/>
      <c r="AG31" s="60"/>
    </row>
    <row r="32" spans="1:33" x14ac:dyDescent="0.3">
      <c r="B32" s="59"/>
      <c r="C32" s="59"/>
      <c r="D32" s="59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1"/>
      <c r="AA32" s="62"/>
      <c r="AB32" s="60"/>
      <c r="AC32" s="60"/>
      <c r="AD32" s="60"/>
      <c r="AE32" s="60"/>
      <c r="AF32" s="60"/>
      <c r="AG32" s="60"/>
    </row>
    <row r="33" spans="2:33" x14ac:dyDescent="0.3">
      <c r="B33" s="59"/>
      <c r="C33" s="59"/>
      <c r="D33" s="59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1"/>
      <c r="AA33" s="62"/>
      <c r="AB33" s="60"/>
      <c r="AC33" s="60"/>
      <c r="AD33" s="60"/>
      <c r="AE33" s="60"/>
      <c r="AF33" s="60"/>
      <c r="AG33" s="60"/>
    </row>
    <row r="34" spans="2:33" x14ac:dyDescent="0.3">
      <c r="B34" s="59"/>
      <c r="C34" s="59"/>
      <c r="D34" s="59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1"/>
      <c r="AA34" s="62"/>
      <c r="AB34" s="60"/>
      <c r="AC34" s="60"/>
      <c r="AD34" s="60"/>
      <c r="AE34" s="60"/>
      <c r="AF34" s="60"/>
      <c r="AG34" s="60"/>
    </row>
    <row r="35" spans="2:33" x14ac:dyDescent="0.3">
      <c r="B35" s="59"/>
      <c r="C35" s="59"/>
      <c r="D35" s="59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1"/>
      <c r="AA35" s="62"/>
      <c r="AB35" s="60"/>
      <c r="AC35" s="60"/>
      <c r="AD35" s="60"/>
      <c r="AE35" s="60"/>
      <c r="AF35" s="60"/>
      <c r="AG35" s="60"/>
    </row>
    <row r="36" spans="2:33" x14ac:dyDescent="0.3">
      <c r="B36" s="59"/>
      <c r="C36" s="59"/>
      <c r="D36" s="59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1"/>
      <c r="AA36" s="62"/>
      <c r="AB36" s="60"/>
      <c r="AC36" s="60"/>
      <c r="AD36" s="60"/>
      <c r="AE36" s="60"/>
      <c r="AF36" s="60"/>
      <c r="AG36" s="60"/>
    </row>
    <row r="37" spans="2:33" x14ac:dyDescent="0.3">
      <c r="B37" s="59"/>
      <c r="C37" s="59"/>
      <c r="D37" s="59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1"/>
      <c r="AA37" s="62"/>
      <c r="AB37" s="60"/>
      <c r="AC37" s="60"/>
      <c r="AD37" s="60"/>
      <c r="AE37" s="60"/>
      <c r="AF37" s="60"/>
      <c r="AG37" s="60"/>
    </row>
    <row r="38" spans="2:33" x14ac:dyDescent="0.3">
      <c r="B38" s="59"/>
      <c r="C38" s="59"/>
      <c r="D38" s="59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1"/>
      <c r="AA38" s="62"/>
      <c r="AB38" s="60"/>
      <c r="AC38" s="60"/>
      <c r="AD38" s="60"/>
      <c r="AE38" s="60"/>
      <c r="AF38" s="60"/>
      <c r="AG38" s="60"/>
    </row>
    <row r="39" spans="2:33" x14ac:dyDescent="0.3">
      <c r="B39" s="59"/>
      <c r="C39" s="59"/>
      <c r="D39" s="59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1"/>
      <c r="AA39" s="62"/>
      <c r="AB39" s="60"/>
      <c r="AC39" s="60"/>
      <c r="AD39" s="60"/>
      <c r="AE39" s="60"/>
      <c r="AF39" s="60"/>
      <c r="AG39" s="60"/>
    </row>
    <row r="40" spans="2:33" x14ac:dyDescent="0.3">
      <c r="B40" s="59"/>
      <c r="C40" s="59"/>
      <c r="D40" s="59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1"/>
      <c r="AA40" s="62"/>
      <c r="AB40" s="60"/>
      <c r="AC40" s="60"/>
      <c r="AD40" s="60"/>
      <c r="AE40" s="60"/>
      <c r="AF40" s="60"/>
      <c r="AG40" s="60"/>
    </row>
    <row r="41" spans="2:33" x14ac:dyDescent="0.3">
      <c r="B41" s="59"/>
      <c r="C41" s="59"/>
      <c r="D41" s="59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1"/>
      <c r="AA41" s="62"/>
      <c r="AB41" s="60"/>
      <c r="AC41" s="60"/>
      <c r="AD41" s="60"/>
      <c r="AE41" s="60"/>
      <c r="AF41" s="60"/>
      <c r="AG41" s="60"/>
    </row>
    <row r="42" spans="2:33" x14ac:dyDescent="0.3">
      <c r="B42" s="59"/>
      <c r="C42" s="59"/>
      <c r="D42" s="59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1"/>
      <c r="AA42" s="62"/>
      <c r="AB42" s="60"/>
      <c r="AC42" s="60"/>
      <c r="AD42" s="60"/>
      <c r="AE42" s="60"/>
      <c r="AF42" s="60"/>
      <c r="AG42" s="60"/>
    </row>
    <row r="43" spans="2:33" x14ac:dyDescent="0.3">
      <c r="B43" s="59"/>
      <c r="C43" s="59"/>
      <c r="D43" s="59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1"/>
      <c r="AA43" s="62"/>
      <c r="AB43" s="60"/>
      <c r="AC43" s="60"/>
      <c r="AD43" s="60"/>
      <c r="AE43" s="60"/>
      <c r="AF43" s="60"/>
      <c r="AG43" s="60"/>
    </row>
    <row r="44" spans="2:33" x14ac:dyDescent="0.3">
      <c r="B44" s="59"/>
      <c r="C44" s="59"/>
      <c r="D44" s="59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1"/>
      <c r="AA44" s="62"/>
      <c r="AB44" s="60"/>
      <c r="AC44" s="60"/>
      <c r="AD44" s="60"/>
      <c r="AE44" s="60"/>
      <c r="AF44" s="60"/>
      <c r="AG44" s="60"/>
    </row>
    <row r="45" spans="2:33" x14ac:dyDescent="0.3">
      <c r="B45" s="59"/>
      <c r="C45" s="59"/>
      <c r="D45" s="59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1"/>
      <c r="AA45" s="62"/>
      <c r="AB45" s="60"/>
      <c r="AC45" s="60"/>
      <c r="AD45" s="60"/>
      <c r="AE45" s="60"/>
      <c r="AF45" s="60"/>
      <c r="AG45" s="60"/>
    </row>
    <row r="46" spans="2:33" x14ac:dyDescent="0.3">
      <c r="B46" s="59"/>
      <c r="C46" s="59"/>
      <c r="D46" s="59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1"/>
      <c r="AA46" s="62"/>
      <c r="AB46" s="60"/>
      <c r="AC46" s="60"/>
      <c r="AD46" s="60"/>
      <c r="AE46" s="60"/>
      <c r="AF46" s="60"/>
      <c r="AG46" s="60"/>
    </row>
    <row r="47" spans="2:33" x14ac:dyDescent="0.3">
      <c r="B47" s="59"/>
      <c r="C47" s="59"/>
      <c r="D47" s="59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1"/>
      <c r="AA47" s="62"/>
      <c r="AB47" s="60"/>
      <c r="AC47" s="60"/>
      <c r="AD47" s="60"/>
      <c r="AE47" s="60"/>
      <c r="AF47" s="60"/>
      <c r="AG47" s="60"/>
    </row>
    <row r="48" spans="2:33" x14ac:dyDescent="0.3">
      <c r="B48" s="59"/>
      <c r="C48" s="59"/>
      <c r="D48" s="59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1"/>
      <c r="AA48" s="62"/>
      <c r="AB48" s="60"/>
      <c r="AC48" s="60"/>
      <c r="AD48" s="60"/>
      <c r="AE48" s="60"/>
      <c r="AF48" s="60"/>
      <c r="AG48" s="60"/>
    </row>
    <row r="49" spans="2:33" x14ac:dyDescent="0.3">
      <c r="B49" s="59"/>
      <c r="C49" s="59"/>
      <c r="D49" s="59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1"/>
      <c r="AA49" s="62"/>
      <c r="AB49" s="60"/>
      <c r="AC49" s="60"/>
      <c r="AD49" s="60"/>
      <c r="AE49" s="60"/>
      <c r="AF49" s="60"/>
      <c r="AG49" s="60"/>
    </row>
    <row r="50" spans="2:33" x14ac:dyDescent="0.3">
      <c r="B50" s="59"/>
      <c r="C50" s="59"/>
      <c r="D50" s="59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1"/>
      <c r="AA50" s="62"/>
      <c r="AB50" s="60"/>
      <c r="AC50" s="60"/>
      <c r="AD50" s="60"/>
      <c r="AE50" s="60"/>
      <c r="AF50" s="60"/>
      <c r="AG50" s="60"/>
    </row>
    <row r="51" spans="2:33" x14ac:dyDescent="0.3">
      <c r="B51" s="59"/>
      <c r="C51" s="59"/>
      <c r="D51" s="59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1"/>
      <c r="AA51" s="62"/>
      <c r="AB51" s="60"/>
      <c r="AC51" s="60"/>
      <c r="AD51" s="60"/>
      <c r="AE51" s="60"/>
      <c r="AF51" s="60"/>
      <c r="AG51" s="60"/>
    </row>
    <row r="52" spans="2:33" x14ac:dyDescent="0.3">
      <c r="B52" s="59"/>
      <c r="C52" s="59"/>
      <c r="D52" s="59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0"/>
      <c r="Z52" s="61"/>
      <c r="AA52" s="62"/>
      <c r="AB52" s="60"/>
      <c r="AC52" s="60"/>
      <c r="AD52" s="60"/>
      <c r="AE52" s="60"/>
      <c r="AF52" s="60"/>
      <c r="AG52" s="60"/>
    </row>
    <row r="53" spans="2:33" x14ac:dyDescent="0.3">
      <c r="B53" s="59"/>
      <c r="C53" s="59"/>
      <c r="D53" s="59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0"/>
      <c r="Z53" s="61"/>
      <c r="AA53" s="62"/>
      <c r="AB53" s="60"/>
      <c r="AC53" s="60"/>
      <c r="AD53" s="60"/>
      <c r="AE53" s="60"/>
      <c r="AF53" s="60"/>
      <c r="AG53" s="60"/>
    </row>
    <row r="54" spans="2:33" x14ac:dyDescent="0.3">
      <c r="B54" s="59"/>
      <c r="C54" s="59"/>
      <c r="D54" s="59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1"/>
      <c r="AA54" s="62"/>
      <c r="AB54" s="60"/>
      <c r="AC54" s="60"/>
      <c r="AD54" s="60"/>
      <c r="AE54" s="60"/>
      <c r="AF54" s="60"/>
      <c r="AG54" s="60"/>
    </row>
    <row r="55" spans="2:33" x14ac:dyDescent="0.3">
      <c r="B55" s="59"/>
      <c r="C55" s="59"/>
      <c r="D55" s="59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1"/>
      <c r="AA55" s="62"/>
      <c r="AB55" s="60"/>
      <c r="AC55" s="60"/>
      <c r="AD55" s="60"/>
      <c r="AE55" s="60"/>
      <c r="AF55" s="60"/>
      <c r="AG55" s="60"/>
    </row>
    <row r="56" spans="2:33" x14ac:dyDescent="0.3">
      <c r="B56" s="59"/>
      <c r="C56" s="59"/>
      <c r="D56" s="59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1"/>
      <c r="AA56" s="62"/>
      <c r="AB56" s="60"/>
      <c r="AC56" s="60"/>
      <c r="AD56" s="60"/>
      <c r="AE56" s="60"/>
      <c r="AF56" s="60"/>
      <c r="AG56" s="60"/>
    </row>
    <row r="57" spans="2:33" x14ac:dyDescent="0.3">
      <c r="B57" s="59"/>
      <c r="C57" s="59"/>
      <c r="D57" s="59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1"/>
      <c r="AA57" s="62"/>
      <c r="AB57" s="60"/>
      <c r="AC57" s="60"/>
      <c r="AD57" s="60"/>
      <c r="AE57" s="60"/>
      <c r="AF57" s="60"/>
      <c r="AG57" s="60"/>
    </row>
    <row r="58" spans="2:33" x14ac:dyDescent="0.3">
      <c r="B58" s="59"/>
      <c r="C58" s="59"/>
      <c r="D58" s="59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1"/>
      <c r="AA58" s="62"/>
      <c r="AB58" s="60"/>
      <c r="AC58" s="60"/>
      <c r="AD58" s="60"/>
      <c r="AE58" s="60"/>
      <c r="AF58" s="60"/>
      <c r="AG58" s="60"/>
    </row>
    <row r="59" spans="2:33" x14ac:dyDescent="0.3">
      <c r="B59" s="59"/>
      <c r="C59" s="59"/>
      <c r="D59" s="59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60"/>
      <c r="Y59" s="60"/>
      <c r="Z59" s="61"/>
      <c r="AA59" s="62"/>
      <c r="AB59" s="60"/>
      <c r="AC59" s="60"/>
      <c r="AD59" s="60"/>
      <c r="AE59" s="60"/>
      <c r="AF59" s="60"/>
      <c r="AG59" s="60"/>
    </row>
    <row r="60" spans="2:33" x14ac:dyDescent="0.3">
      <c r="B60" s="59"/>
      <c r="C60" s="59"/>
      <c r="D60" s="59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1"/>
      <c r="AA60" s="62"/>
      <c r="AB60" s="60"/>
      <c r="AC60" s="60"/>
      <c r="AD60" s="60"/>
      <c r="AE60" s="60"/>
      <c r="AF60" s="60"/>
      <c r="AG60" s="60"/>
    </row>
    <row r="61" spans="2:33" x14ac:dyDescent="0.3">
      <c r="B61" s="59"/>
      <c r="C61" s="59"/>
      <c r="D61" s="59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1"/>
      <c r="AA61" s="62"/>
      <c r="AB61" s="60"/>
      <c r="AC61" s="60"/>
      <c r="AD61" s="60"/>
      <c r="AE61" s="60"/>
      <c r="AF61" s="60"/>
      <c r="AG61" s="60"/>
    </row>
    <row r="62" spans="2:33" x14ac:dyDescent="0.3">
      <c r="B62" s="59"/>
      <c r="C62" s="59"/>
      <c r="D62" s="59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1"/>
      <c r="AA62" s="62"/>
      <c r="AB62" s="60"/>
      <c r="AC62" s="60"/>
      <c r="AD62" s="60"/>
      <c r="AE62" s="60"/>
      <c r="AF62" s="60"/>
      <c r="AG62" s="60"/>
    </row>
    <row r="63" spans="2:33" x14ac:dyDescent="0.3">
      <c r="B63" s="59"/>
      <c r="C63" s="59"/>
      <c r="D63" s="59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1"/>
      <c r="AA63" s="62"/>
      <c r="AB63" s="60"/>
      <c r="AC63" s="60"/>
      <c r="AD63" s="60"/>
      <c r="AE63" s="60"/>
      <c r="AF63" s="60"/>
      <c r="AG63" s="60"/>
    </row>
    <row r="64" spans="2:33" x14ac:dyDescent="0.3">
      <c r="B64" s="59"/>
      <c r="C64" s="59"/>
      <c r="D64" s="59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1"/>
      <c r="AA64" s="62"/>
      <c r="AB64" s="60"/>
      <c r="AC64" s="60"/>
      <c r="AD64" s="60"/>
      <c r="AE64" s="60"/>
      <c r="AF64" s="60"/>
      <c r="AG64" s="60"/>
    </row>
    <row r="65" spans="2:33" x14ac:dyDescent="0.3">
      <c r="B65" s="59"/>
      <c r="C65" s="59"/>
      <c r="D65" s="59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1"/>
      <c r="AA65" s="62"/>
      <c r="AB65" s="60"/>
      <c r="AC65" s="60"/>
      <c r="AD65" s="60"/>
      <c r="AE65" s="60"/>
      <c r="AF65" s="60"/>
      <c r="AG65" s="60"/>
    </row>
    <row r="66" spans="2:33" x14ac:dyDescent="0.3">
      <c r="B66" s="59"/>
      <c r="C66" s="59"/>
      <c r="D66" s="59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1"/>
      <c r="AA66" s="62"/>
      <c r="AB66" s="60"/>
      <c r="AC66" s="60"/>
      <c r="AD66" s="60"/>
      <c r="AE66" s="60"/>
      <c r="AF66" s="60"/>
      <c r="AG66" s="60"/>
    </row>
    <row r="67" spans="2:33" x14ac:dyDescent="0.3">
      <c r="B67" s="59"/>
      <c r="C67" s="59"/>
      <c r="D67" s="59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1"/>
      <c r="AA67" s="62"/>
      <c r="AB67" s="60"/>
      <c r="AC67" s="60"/>
      <c r="AD67" s="60"/>
      <c r="AE67" s="60"/>
      <c r="AF67" s="60"/>
      <c r="AG67" s="60"/>
    </row>
    <row r="68" spans="2:33" x14ac:dyDescent="0.3">
      <c r="B68" s="59"/>
      <c r="C68" s="59"/>
      <c r="D68" s="59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0"/>
      <c r="P68" s="60"/>
      <c r="Q68" s="60"/>
      <c r="R68" s="60"/>
      <c r="S68" s="60"/>
      <c r="T68" s="60"/>
      <c r="U68" s="60"/>
      <c r="V68" s="60"/>
      <c r="W68" s="60"/>
      <c r="X68" s="60"/>
      <c r="Y68" s="60"/>
      <c r="Z68" s="61"/>
      <c r="AA68" s="62"/>
      <c r="AB68" s="60"/>
      <c r="AC68" s="60"/>
      <c r="AD68" s="60"/>
      <c r="AE68" s="60"/>
      <c r="AF68" s="60"/>
      <c r="AG68" s="60"/>
    </row>
    <row r="69" spans="2:33" x14ac:dyDescent="0.3">
      <c r="B69" s="59"/>
      <c r="C69" s="59"/>
      <c r="D69" s="59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0"/>
      <c r="P69" s="60"/>
      <c r="Q69" s="60"/>
      <c r="R69" s="60"/>
      <c r="S69" s="60"/>
      <c r="T69" s="60"/>
      <c r="U69" s="60"/>
      <c r="V69" s="60"/>
      <c r="W69" s="60"/>
      <c r="X69" s="60"/>
      <c r="Y69" s="60"/>
      <c r="Z69" s="61"/>
      <c r="AA69" s="62"/>
      <c r="AB69" s="60"/>
      <c r="AC69" s="60"/>
      <c r="AD69" s="60"/>
      <c r="AE69" s="60"/>
      <c r="AF69" s="60"/>
      <c r="AG69" s="60"/>
    </row>
    <row r="70" spans="2:33" x14ac:dyDescent="0.3">
      <c r="B70" s="59"/>
      <c r="C70" s="59"/>
      <c r="D70" s="59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1"/>
      <c r="AA70" s="62"/>
      <c r="AB70" s="60"/>
      <c r="AC70" s="60"/>
      <c r="AD70" s="60"/>
      <c r="AE70" s="60"/>
      <c r="AF70" s="60"/>
      <c r="AG70" s="60"/>
    </row>
    <row r="71" spans="2:33" x14ac:dyDescent="0.3">
      <c r="B71" s="59"/>
      <c r="C71" s="59"/>
      <c r="D71" s="59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0"/>
      <c r="W71" s="60"/>
      <c r="X71" s="60"/>
      <c r="Y71" s="60"/>
      <c r="Z71" s="61"/>
      <c r="AA71" s="62"/>
      <c r="AB71" s="60"/>
      <c r="AC71" s="60"/>
      <c r="AD71" s="60"/>
      <c r="AE71" s="60"/>
      <c r="AF71" s="60"/>
      <c r="AG71" s="60"/>
    </row>
    <row r="72" spans="2:33" x14ac:dyDescent="0.3">
      <c r="B72" s="59"/>
      <c r="C72" s="59"/>
      <c r="D72" s="59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1"/>
      <c r="AA72" s="62"/>
      <c r="AB72" s="60"/>
      <c r="AC72" s="60"/>
      <c r="AD72" s="60"/>
      <c r="AE72" s="60"/>
      <c r="AF72" s="60"/>
      <c r="AG72" s="60"/>
    </row>
    <row r="73" spans="2:33" x14ac:dyDescent="0.3">
      <c r="B73" s="59"/>
      <c r="C73" s="59"/>
      <c r="D73" s="59"/>
      <c r="E73" s="60"/>
      <c r="F73" s="60"/>
      <c r="G73" s="60"/>
      <c r="H73" s="60"/>
      <c r="I73" s="60"/>
      <c r="J73" s="60"/>
      <c r="K73" s="60"/>
      <c r="L73" s="60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0"/>
      <c r="Z73" s="61"/>
      <c r="AA73" s="62"/>
      <c r="AB73" s="60"/>
      <c r="AC73" s="60"/>
      <c r="AD73" s="60"/>
      <c r="AE73" s="60"/>
      <c r="AF73" s="60"/>
      <c r="AG73" s="60"/>
    </row>
    <row r="74" spans="2:33" x14ac:dyDescent="0.3">
      <c r="B74" s="59"/>
      <c r="C74" s="59"/>
      <c r="D74" s="59"/>
      <c r="E74" s="60"/>
      <c r="F74" s="60"/>
      <c r="G74" s="60"/>
      <c r="H74" s="60"/>
      <c r="I74" s="60"/>
      <c r="J74" s="60"/>
      <c r="K74" s="60"/>
      <c r="L74" s="60"/>
      <c r="M74" s="60"/>
      <c r="N74" s="60"/>
      <c r="O74" s="60"/>
      <c r="P74" s="60"/>
      <c r="Q74" s="60"/>
      <c r="R74" s="60"/>
      <c r="S74" s="60"/>
      <c r="T74" s="60"/>
      <c r="U74" s="60"/>
      <c r="V74" s="60"/>
      <c r="W74" s="60"/>
      <c r="X74" s="60"/>
      <c r="Y74" s="60"/>
      <c r="Z74" s="61"/>
      <c r="AA74" s="62"/>
      <c r="AB74" s="60"/>
      <c r="AC74" s="60"/>
      <c r="AD74" s="60"/>
      <c r="AE74" s="60"/>
      <c r="AF74" s="60"/>
      <c r="AG74" s="60"/>
    </row>
    <row r="75" spans="2:33" x14ac:dyDescent="0.3">
      <c r="B75" s="59"/>
      <c r="C75" s="59"/>
      <c r="D75" s="59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0"/>
      <c r="Z75" s="61"/>
      <c r="AA75" s="62"/>
      <c r="AB75" s="60"/>
      <c r="AC75" s="60"/>
      <c r="AD75" s="60"/>
      <c r="AE75" s="60"/>
      <c r="AF75" s="60"/>
      <c r="AG75" s="60"/>
    </row>
    <row r="76" spans="2:33" x14ac:dyDescent="0.3">
      <c r="B76" s="59"/>
      <c r="C76" s="59"/>
      <c r="D76" s="59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60"/>
      <c r="T76" s="60"/>
      <c r="U76" s="60"/>
      <c r="V76" s="60"/>
      <c r="W76" s="60"/>
      <c r="X76" s="60"/>
      <c r="Y76" s="60"/>
      <c r="Z76" s="61"/>
      <c r="AA76" s="62"/>
      <c r="AB76" s="60"/>
      <c r="AC76" s="60"/>
      <c r="AD76" s="60"/>
      <c r="AE76" s="60"/>
      <c r="AF76" s="60"/>
      <c r="AG76" s="60"/>
    </row>
    <row r="77" spans="2:33" x14ac:dyDescent="0.3">
      <c r="B77" s="59"/>
      <c r="C77" s="59"/>
      <c r="D77" s="59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  <c r="U77" s="60"/>
      <c r="V77" s="60"/>
      <c r="W77" s="60"/>
      <c r="X77" s="60"/>
      <c r="Y77" s="60"/>
      <c r="Z77" s="61"/>
      <c r="AA77" s="62"/>
      <c r="AB77" s="60"/>
      <c r="AC77" s="60"/>
      <c r="AD77" s="60"/>
      <c r="AE77" s="60"/>
      <c r="AF77" s="60"/>
      <c r="AG77" s="60"/>
    </row>
    <row r="78" spans="2:33" x14ac:dyDescent="0.3">
      <c r="B78" s="59"/>
      <c r="C78" s="59"/>
      <c r="D78" s="59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  <c r="V78" s="60"/>
      <c r="W78" s="60"/>
      <c r="X78" s="60"/>
      <c r="Y78" s="60"/>
      <c r="Z78" s="61"/>
      <c r="AA78" s="62"/>
      <c r="AB78" s="60"/>
      <c r="AC78" s="60"/>
      <c r="AD78" s="60"/>
      <c r="AE78" s="60"/>
      <c r="AF78" s="60"/>
      <c r="AG78" s="60"/>
    </row>
    <row r="79" spans="2:33" x14ac:dyDescent="0.3">
      <c r="B79" s="59"/>
      <c r="C79" s="59"/>
      <c r="D79" s="59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0"/>
      <c r="P79" s="60"/>
      <c r="Q79" s="60"/>
      <c r="R79" s="60"/>
      <c r="S79" s="60"/>
      <c r="T79" s="60"/>
      <c r="U79" s="60"/>
      <c r="V79" s="60"/>
      <c r="W79" s="60"/>
      <c r="X79" s="60"/>
      <c r="Y79" s="60"/>
      <c r="Z79" s="61"/>
      <c r="AA79" s="62"/>
      <c r="AB79" s="60"/>
      <c r="AC79" s="60"/>
      <c r="AD79" s="60"/>
      <c r="AE79" s="60"/>
      <c r="AF79" s="60"/>
      <c r="AG79" s="60"/>
    </row>
    <row r="80" spans="2:33" x14ac:dyDescent="0.3">
      <c r="B80" s="59"/>
      <c r="C80" s="59"/>
      <c r="D80" s="59"/>
      <c r="E80" s="60"/>
      <c r="F80" s="60"/>
      <c r="G80" s="60"/>
      <c r="H80" s="60"/>
      <c r="I80" s="60"/>
      <c r="J80" s="60"/>
      <c r="K80" s="60"/>
      <c r="L80" s="60"/>
      <c r="M80" s="60"/>
      <c r="N80" s="60"/>
      <c r="O80" s="60"/>
      <c r="P80" s="60"/>
      <c r="Q80" s="60"/>
      <c r="R80" s="60"/>
      <c r="S80" s="60"/>
      <c r="T80" s="60"/>
      <c r="U80" s="60"/>
      <c r="V80" s="60"/>
      <c r="W80" s="60"/>
      <c r="X80" s="60"/>
      <c r="Y80" s="60"/>
      <c r="Z80" s="61"/>
      <c r="AA80" s="62"/>
      <c r="AB80" s="60"/>
      <c r="AC80" s="60"/>
      <c r="AD80" s="60"/>
      <c r="AE80" s="60"/>
      <c r="AF80" s="60"/>
      <c r="AG80" s="60"/>
    </row>
    <row r="81" spans="2:33" x14ac:dyDescent="0.3">
      <c r="B81" s="59"/>
      <c r="C81" s="59"/>
      <c r="D81" s="59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0"/>
      <c r="P81" s="60"/>
      <c r="Q81" s="60"/>
      <c r="R81" s="60"/>
      <c r="S81" s="60"/>
      <c r="T81" s="60"/>
      <c r="U81" s="60"/>
      <c r="V81" s="60"/>
      <c r="W81" s="60"/>
      <c r="X81" s="60"/>
      <c r="Y81" s="60"/>
      <c r="Z81" s="61"/>
      <c r="AA81" s="62"/>
      <c r="AB81" s="60"/>
      <c r="AC81" s="60"/>
      <c r="AD81" s="60"/>
      <c r="AE81" s="60"/>
      <c r="AF81" s="60"/>
      <c r="AG81" s="60"/>
    </row>
    <row r="82" spans="2:33" x14ac:dyDescent="0.3">
      <c r="B82" s="59"/>
      <c r="C82" s="59"/>
      <c r="D82" s="59"/>
      <c r="E82" s="60"/>
      <c r="F82" s="60"/>
      <c r="G82" s="60"/>
      <c r="H82" s="60"/>
      <c r="I82" s="60"/>
      <c r="J82" s="60"/>
      <c r="K82" s="60"/>
      <c r="L82" s="60"/>
      <c r="M82" s="60"/>
      <c r="N82" s="60"/>
      <c r="O82" s="60"/>
      <c r="P82" s="60"/>
      <c r="Q82" s="60"/>
      <c r="R82" s="60"/>
      <c r="S82" s="60"/>
      <c r="T82" s="60"/>
      <c r="U82" s="60"/>
      <c r="V82" s="60"/>
      <c r="W82" s="60"/>
      <c r="X82" s="60"/>
      <c r="Y82" s="60"/>
      <c r="Z82" s="61"/>
      <c r="AA82" s="62"/>
      <c r="AB82" s="60"/>
      <c r="AC82" s="60"/>
      <c r="AD82" s="60"/>
      <c r="AE82" s="60"/>
      <c r="AF82" s="60"/>
      <c r="AG82" s="60"/>
    </row>
    <row r="83" spans="2:33" x14ac:dyDescent="0.3">
      <c r="B83" s="59"/>
      <c r="C83" s="59"/>
      <c r="D83" s="59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0"/>
      <c r="P83" s="60"/>
      <c r="Q83" s="60"/>
      <c r="R83" s="60"/>
      <c r="S83" s="60"/>
      <c r="T83" s="60"/>
      <c r="U83" s="60"/>
      <c r="V83" s="60"/>
      <c r="W83" s="60"/>
      <c r="X83" s="60"/>
      <c r="Y83" s="60"/>
      <c r="Z83" s="61"/>
      <c r="AA83" s="62"/>
      <c r="AB83" s="60"/>
      <c r="AC83" s="60"/>
      <c r="AD83" s="60"/>
      <c r="AE83" s="60"/>
      <c r="AF83" s="60"/>
      <c r="AG83" s="60"/>
    </row>
    <row r="84" spans="2:33" x14ac:dyDescent="0.3">
      <c r="B84" s="59"/>
      <c r="C84" s="59"/>
      <c r="D84" s="59"/>
      <c r="E84" s="60"/>
      <c r="F84" s="60"/>
      <c r="G84" s="60"/>
      <c r="H84" s="60"/>
      <c r="I84" s="60"/>
      <c r="J84" s="60"/>
      <c r="K84" s="60"/>
      <c r="L84" s="60"/>
      <c r="M84" s="60"/>
      <c r="N84" s="60"/>
      <c r="O84" s="60"/>
      <c r="P84" s="60"/>
      <c r="Q84" s="60"/>
      <c r="R84" s="60"/>
      <c r="S84" s="60"/>
      <c r="T84" s="60"/>
      <c r="U84" s="60"/>
      <c r="V84" s="60"/>
      <c r="W84" s="60"/>
      <c r="X84" s="60"/>
      <c r="Y84" s="60"/>
      <c r="Z84" s="61"/>
      <c r="AA84" s="62"/>
      <c r="AB84" s="60"/>
      <c r="AC84" s="60"/>
      <c r="AD84" s="60"/>
      <c r="AE84" s="60"/>
      <c r="AF84" s="60"/>
      <c r="AG84" s="60"/>
    </row>
    <row r="85" spans="2:33" x14ac:dyDescent="0.3">
      <c r="B85" s="59"/>
      <c r="C85" s="59"/>
      <c r="D85" s="59"/>
      <c r="E85" s="60"/>
      <c r="F85" s="60"/>
      <c r="G85" s="60"/>
      <c r="H85" s="60"/>
      <c r="I85" s="60"/>
      <c r="J85" s="60"/>
      <c r="K85" s="60"/>
      <c r="L85" s="60"/>
      <c r="M85" s="60"/>
      <c r="N85" s="60"/>
      <c r="O85" s="60"/>
      <c r="P85" s="60"/>
      <c r="Q85" s="60"/>
      <c r="R85" s="60"/>
      <c r="S85" s="60"/>
      <c r="T85" s="60"/>
      <c r="U85" s="60"/>
      <c r="V85" s="60"/>
      <c r="W85" s="60"/>
      <c r="X85" s="60"/>
      <c r="Y85" s="60"/>
      <c r="Z85" s="61"/>
      <c r="AA85" s="62"/>
      <c r="AB85" s="60"/>
      <c r="AC85" s="60"/>
      <c r="AD85" s="60"/>
      <c r="AE85" s="60"/>
      <c r="AF85" s="60"/>
      <c r="AG85" s="60"/>
    </row>
    <row r="86" spans="2:33" x14ac:dyDescent="0.3">
      <c r="B86" s="59"/>
      <c r="C86" s="59"/>
      <c r="D86" s="59"/>
      <c r="E86" s="60"/>
      <c r="F86" s="60"/>
      <c r="G86" s="60"/>
      <c r="H86" s="60"/>
      <c r="I86" s="60"/>
      <c r="J86" s="60"/>
      <c r="K86" s="60"/>
      <c r="L86" s="60"/>
      <c r="M86" s="60"/>
      <c r="N86" s="60"/>
      <c r="O86" s="60"/>
      <c r="P86" s="60"/>
      <c r="Q86" s="60"/>
      <c r="R86" s="60"/>
      <c r="S86" s="60"/>
      <c r="T86" s="60"/>
      <c r="U86" s="60"/>
      <c r="V86" s="60"/>
      <c r="W86" s="60"/>
      <c r="X86" s="60"/>
      <c r="Y86" s="60"/>
      <c r="Z86" s="61"/>
      <c r="AA86" s="62"/>
      <c r="AB86" s="60"/>
      <c r="AC86" s="60"/>
      <c r="AD86" s="60"/>
      <c r="AE86" s="60"/>
      <c r="AF86" s="60"/>
      <c r="AG86" s="60"/>
    </row>
    <row r="87" spans="2:33" x14ac:dyDescent="0.3">
      <c r="B87" s="59"/>
      <c r="C87" s="59"/>
      <c r="D87" s="59"/>
      <c r="E87" s="60"/>
      <c r="F87" s="60"/>
      <c r="G87" s="60"/>
      <c r="H87" s="60"/>
      <c r="I87" s="60"/>
      <c r="J87" s="60"/>
      <c r="K87" s="60"/>
      <c r="L87" s="60"/>
      <c r="M87" s="60"/>
      <c r="N87" s="60"/>
      <c r="O87" s="60"/>
      <c r="P87" s="60"/>
      <c r="Q87" s="60"/>
      <c r="R87" s="60"/>
      <c r="S87" s="60"/>
      <c r="T87" s="60"/>
      <c r="U87" s="60"/>
      <c r="V87" s="60"/>
      <c r="W87" s="60"/>
      <c r="X87" s="60"/>
      <c r="Y87" s="60"/>
      <c r="Z87" s="61"/>
      <c r="AA87" s="62"/>
      <c r="AB87" s="60"/>
      <c r="AC87" s="60"/>
      <c r="AD87" s="60"/>
      <c r="AE87" s="60"/>
      <c r="AF87" s="60"/>
      <c r="AG87" s="60"/>
    </row>
    <row r="88" spans="2:33" x14ac:dyDescent="0.3">
      <c r="B88" s="59"/>
      <c r="C88" s="59"/>
      <c r="D88" s="59"/>
      <c r="E88" s="60"/>
      <c r="F88" s="60"/>
      <c r="G88" s="60"/>
      <c r="H88" s="60"/>
      <c r="I88" s="60"/>
      <c r="J88" s="60"/>
      <c r="K88" s="60"/>
      <c r="L88" s="60"/>
      <c r="M88" s="60"/>
      <c r="N88" s="60"/>
      <c r="O88" s="60"/>
      <c r="P88" s="60"/>
      <c r="Q88" s="60"/>
      <c r="R88" s="60"/>
      <c r="S88" s="60"/>
      <c r="T88" s="60"/>
      <c r="U88" s="60"/>
      <c r="V88" s="60"/>
      <c r="W88" s="60"/>
      <c r="X88" s="60"/>
      <c r="Y88" s="60"/>
      <c r="Z88" s="61"/>
      <c r="AA88" s="62"/>
      <c r="AB88" s="60"/>
      <c r="AC88" s="60"/>
      <c r="AD88" s="60"/>
      <c r="AE88" s="60"/>
      <c r="AF88" s="60"/>
      <c r="AG88" s="60"/>
    </row>
    <row r="89" spans="2:33" x14ac:dyDescent="0.3">
      <c r="B89" s="59"/>
      <c r="C89" s="59"/>
      <c r="D89" s="59"/>
      <c r="E89" s="60"/>
      <c r="F89" s="60"/>
      <c r="G89" s="60"/>
      <c r="H89" s="60"/>
      <c r="I89" s="60"/>
      <c r="J89" s="60"/>
      <c r="K89" s="60"/>
      <c r="L89" s="60"/>
      <c r="M89" s="60"/>
      <c r="N89" s="60"/>
      <c r="O89" s="60"/>
      <c r="P89" s="60"/>
      <c r="Q89" s="60"/>
      <c r="R89" s="60"/>
      <c r="S89" s="60"/>
      <c r="T89" s="60"/>
      <c r="U89" s="60"/>
      <c r="V89" s="60"/>
      <c r="W89" s="60"/>
      <c r="X89" s="60"/>
      <c r="Y89" s="60"/>
      <c r="Z89" s="61"/>
      <c r="AA89" s="62"/>
      <c r="AB89" s="60"/>
      <c r="AC89" s="60"/>
      <c r="AD89" s="60"/>
      <c r="AE89" s="60"/>
      <c r="AF89" s="60"/>
      <c r="AG89" s="60"/>
    </row>
    <row r="90" spans="2:33" x14ac:dyDescent="0.3">
      <c r="B90" s="59"/>
      <c r="C90" s="59"/>
      <c r="D90" s="59"/>
      <c r="E90" s="60"/>
      <c r="F90" s="60"/>
      <c r="G90" s="60"/>
      <c r="H90" s="60"/>
      <c r="I90" s="60"/>
      <c r="J90" s="60"/>
      <c r="K90" s="60"/>
      <c r="L90" s="60"/>
      <c r="M90" s="60"/>
      <c r="N90" s="60"/>
      <c r="O90" s="60"/>
      <c r="P90" s="60"/>
      <c r="Q90" s="60"/>
      <c r="R90" s="60"/>
      <c r="S90" s="60"/>
      <c r="T90" s="60"/>
      <c r="U90" s="60"/>
      <c r="V90" s="60"/>
      <c r="W90" s="60"/>
      <c r="X90" s="60"/>
      <c r="Y90" s="60"/>
      <c r="Z90" s="61"/>
      <c r="AA90" s="62"/>
      <c r="AB90" s="60"/>
      <c r="AC90" s="60"/>
      <c r="AD90" s="60"/>
      <c r="AE90" s="60"/>
      <c r="AF90" s="60"/>
      <c r="AG90" s="60"/>
    </row>
    <row r="91" spans="2:33" x14ac:dyDescent="0.3">
      <c r="B91" s="59"/>
      <c r="C91" s="59"/>
      <c r="D91" s="59"/>
      <c r="E91" s="60"/>
      <c r="F91" s="60"/>
      <c r="G91" s="60"/>
      <c r="H91" s="60"/>
      <c r="I91" s="60"/>
      <c r="J91" s="60"/>
      <c r="K91" s="60"/>
      <c r="L91" s="60"/>
      <c r="M91" s="60"/>
      <c r="N91" s="60"/>
      <c r="O91" s="60"/>
      <c r="P91" s="60"/>
      <c r="Q91" s="60"/>
      <c r="R91" s="60"/>
      <c r="S91" s="60"/>
      <c r="T91" s="60"/>
      <c r="U91" s="60"/>
      <c r="V91" s="60"/>
      <c r="W91" s="60"/>
      <c r="X91" s="60"/>
      <c r="Y91" s="60"/>
      <c r="Z91" s="61"/>
      <c r="AA91" s="62"/>
      <c r="AB91" s="60"/>
      <c r="AC91" s="60"/>
      <c r="AD91" s="60"/>
      <c r="AE91" s="60"/>
      <c r="AF91" s="60"/>
      <c r="AG91" s="60"/>
    </row>
    <row r="92" spans="2:33" x14ac:dyDescent="0.3">
      <c r="B92" s="59"/>
      <c r="C92" s="59"/>
      <c r="D92" s="59"/>
      <c r="E92" s="60"/>
      <c r="F92" s="60"/>
      <c r="G92" s="60"/>
      <c r="H92" s="60"/>
      <c r="I92" s="60"/>
      <c r="J92" s="60"/>
      <c r="K92" s="60"/>
      <c r="L92" s="60"/>
      <c r="M92" s="60"/>
      <c r="N92" s="60"/>
      <c r="O92" s="60"/>
      <c r="P92" s="60"/>
      <c r="Q92" s="60"/>
      <c r="R92" s="60"/>
      <c r="S92" s="60"/>
      <c r="T92" s="60"/>
      <c r="U92" s="60"/>
      <c r="V92" s="60"/>
      <c r="W92" s="60"/>
      <c r="X92" s="60"/>
      <c r="Y92" s="60"/>
      <c r="Z92" s="61"/>
      <c r="AA92" s="62"/>
      <c r="AB92" s="60"/>
      <c r="AC92" s="60"/>
      <c r="AD92" s="60"/>
      <c r="AE92" s="60"/>
      <c r="AF92" s="60"/>
      <c r="AG92" s="60"/>
    </row>
    <row r="93" spans="2:33" x14ac:dyDescent="0.3">
      <c r="B93" s="59"/>
      <c r="C93" s="59"/>
      <c r="D93" s="59"/>
      <c r="E93" s="60"/>
      <c r="F93" s="60"/>
      <c r="G93" s="60"/>
      <c r="H93" s="60"/>
      <c r="I93" s="60"/>
      <c r="J93" s="60"/>
      <c r="K93" s="60"/>
      <c r="L93" s="60"/>
      <c r="M93" s="60"/>
      <c r="N93" s="60"/>
      <c r="O93" s="60"/>
      <c r="P93" s="60"/>
      <c r="Q93" s="60"/>
      <c r="R93" s="60"/>
      <c r="S93" s="60"/>
      <c r="T93" s="60"/>
      <c r="U93" s="60"/>
      <c r="V93" s="60"/>
      <c r="W93" s="60"/>
      <c r="X93" s="60"/>
      <c r="Y93" s="60"/>
      <c r="Z93" s="61"/>
      <c r="AA93" s="62"/>
      <c r="AB93" s="60"/>
      <c r="AC93" s="60"/>
      <c r="AD93" s="60"/>
      <c r="AE93" s="60"/>
      <c r="AF93" s="60"/>
      <c r="AG93" s="60"/>
    </row>
  </sheetData>
  <sheetProtection password="C503" sheet="1" formatCells="0" formatColumns="0" formatRows="0" insertColumns="0" insertRows="0" insertHyperlinks="0" deleteColumns="0" deleteRows="0" sort="0" autoFilter="0" pivotTables="0"/>
  <mergeCells count="8">
    <mergeCell ref="AI1:AK1"/>
    <mergeCell ref="AE3:AG3"/>
    <mergeCell ref="B5:B18"/>
    <mergeCell ref="C5:C16"/>
    <mergeCell ref="C19:O23"/>
    <mergeCell ref="B2:AG2"/>
    <mergeCell ref="G5:I5"/>
    <mergeCell ref="O5:Q5"/>
  </mergeCells>
  <printOptions horizontalCentered="1"/>
  <pageMargins left="0.19685039370078741" right="0.19685039370078741" top="0.39370078740157483" bottom="0.19685039370078741" header="0.31496062992125984" footer="0.31496062992125984"/>
  <pageSetup paperSize="9" scale="74" orientation="landscape" horizontalDpi="1200" verticalDpi="0" r:id="rId1"/>
  <colBreaks count="1" manualBreakCount="1">
    <brk id="33" max="1048575" man="1"/>
  </colBreaks>
  <ignoredErrors>
    <ignoredError sqref="Z7:Z10 Z12:Z15" unlockedFormula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386" r:id="rId4" name="Drop Down 2">
              <controlPr locked="0" defaultSize="0" autoLine="0" autoPict="0">
                <anchor moveWithCells="1">
                  <from>
                    <xdr:col>10</xdr:col>
                    <xdr:colOff>30480</xdr:colOff>
                    <xdr:row>6</xdr:row>
                    <xdr:rowOff>0</xdr:rowOff>
                  </from>
                  <to>
                    <xdr:col>19</xdr:col>
                    <xdr:colOff>22860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9" r:id="rId5" name="Drop Down 5">
              <controlPr locked="0" defaultSize="0" autoLine="0" autoPict="0">
                <anchor moveWithCells="1">
                  <from>
                    <xdr:col>10</xdr:col>
                    <xdr:colOff>30480</xdr:colOff>
                    <xdr:row>8</xdr:row>
                    <xdr:rowOff>0</xdr:rowOff>
                  </from>
                  <to>
                    <xdr:col>19</xdr:col>
                    <xdr:colOff>22860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0" r:id="rId6" name="Drop Down 6">
              <controlPr locked="0" defaultSize="0" autoLine="0" autoPict="0">
                <anchor moveWithCells="1">
                  <from>
                    <xdr:col>10</xdr:col>
                    <xdr:colOff>30480</xdr:colOff>
                    <xdr:row>10</xdr:row>
                    <xdr:rowOff>0</xdr:rowOff>
                  </from>
                  <to>
                    <xdr:col>19</xdr:col>
                    <xdr:colOff>22860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1" r:id="rId7" name="Drop Down 7">
              <controlPr locked="0" defaultSize="0" autoLine="0" autoPict="0">
                <anchor moveWithCells="1">
                  <from>
                    <xdr:col>10</xdr:col>
                    <xdr:colOff>30480</xdr:colOff>
                    <xdr:row>12</xdr:row>
                    <xdr:rowOff>0</xdr:rowOff>
                  </from>
                  <to>
                    <xdr:col>21</xdr:col>
                    <xdr:colOff>228600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2" r:id="rId8" name="Drop Down 8">
              <controlPr locked="0" defaultSize="0" autoLine="0" autoPict="0">
                <anchor moveWithCells="1">
                  <from>
                    <xdr:col>10</xdr:col>
                    <xdr:colOff>30480</xdr:colOff>
                    <xdr:row>14</xdr:row>
                    <xdr:rowOff>0</xdr:rowOff>
                  </from>
                  <to>
                    <xdr:col>23</xdr:col>
                    <xdr:colOff>38100</xdr:colOff>
                    <xdr:row>15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3">
    <tabColor rgb="FF00B050"/>
    <pageSetUpPr fitToPage="1"/>
  </sheetPr>
  <dimension ref="A1:AK27"/>
  <sheetViews>
    <sheetView showGridLines="0" showZeros="0" view="pageBreakPreview" topLeftCell="B1" zoomScaleNormal="100" zoomScaleSheetLayoutView="100" workbookViewId="0">
      <selection activeCell="C39" sqref="C39"/>
    </sheetView>
  </sheetViews>
  <sheetFormatPr defaultColWidth="9.109375" defaultRowHeight="14.4" x14ac:dyDescent="0.3"/>
  <cols>
    <col min="1" max="1" width="6.6640625" style="6" hidden="1" customWidth="1"/>
    <col min="2" max="2" width="1.33203125" style="6" customWidth="1"/>
    <col min="3" max="3" width="19.88671875" style="6" customWidth="1"/>
    <col min="4" max="4" width="12.6640625" style="6" customWidth="1"/>
    <col min="5" max="5" width="8" style="3" customWidth="1"/>
    <col min="6" max="6" width="4.5546875" style="3" customWidth="1"/>
    <col min="7" max="12" width="3.88671875" style="3" customWidth="1"/>
    <col min="13" max="13" width="2.6640625" style="3" customWidth="1"/>
    <col min="14" max="25" width="3.88671875" style="3" customWidth="1"/>
    <col min="26" max="26" width="16.33203125" style="7" customWidth="1"/>
    <col min="27" max="27" width="3.88671875" style="5" customWidth="1"/>
    <col min="28" max="16384" width="9.109375" style="3"/>
  </cols>
  <sheetData>
    <row r="1" spans="1:37" ht="153.6" customHeight="1" x14ac:dyDescent="0.3"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  <c r="AE1" s="91"/>
      <c r="AF1" s="91"/>
      <c r="AG1" s="91"/>
      <c r="AI1" s="79"/>
      <c r="AJ1" s="80"/>
      <c r="AK1" s="80"/>
    </row>
    <row r="2" spans="1:37" ht="23.25" customHeight="1" x14ac:dyDescent="0.5">
      <c r="B2" s="81" t="s">
        <v>61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  <c r="AH2" s="4"/>
      <c r="AI2" s="4"/>
    </row>
    <row r="3" spans="1:37" ht="20.25" customHeight="1" x14ac:dyDescent="0.35">
      <c r="B3" s="16"/>
      <c r="C3" s="16"/>
      <c r="D3" s="16"/>
      <c r="E3" s="17"/>
      <c r="F3" s="17"/>
      <c r="G3" s="18"/>
      <c r="H3" s="18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7"/>
      <c r="V3" s="17"/>
      <c r="W3" s="17"/>
      <c r="X3" s="17"/>
      <c r="Y3" s="17"/>
      <c r="Z3" s="20"/>
      <c r="AA3" s="17"/>
      <c r="AB3" s="17"/>
      <c r="AC3" s="17"/>
      <c r="AD3" s="17"/>
      <c r="AE3" s="82" t="s">
        <v>58</v>
      </c>
      <c r="AF3" s="83"/>
      <c r="AG3" s="83"/>
    </row>
    <row r="4" spans="1:37" ht="6.75" customHeight="1" x14ac:dyDescent="0.3">
      <c r="B4" s="16"/>
      <c r="C4" s="21"/>
      <c r="D4" s="22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  <c r="AA4" s="25"/>
      <c r="AB4" s="17"/>
      <c r="AC4" s="17"/>
      <c r="AD4" s="17"/>
      <c r="AE4" s="17"/>
      <c r="AF4" s="17"/>
      <c r="AG4" s="17"/>
    </row>
    <row r="5" spans="1:37" ht="15.75" customHeight="1" x14ac:dyDescent="0.3">
      <c r="B5" s="84"/>
      <c r="C5" s="85" t="s">
        <v>50</v>
      </c>
      <c r="D5" s="26"/>
      <c r="E5" s="30" t="s">
        <v>18</v>
      </c>
      <c r="F5" s="27"/>
      <c r="G5" s="87">
        <v>380</v>
      </c>
      <c r="H5" s="88"/>
      <c r="I5" s="89"/>
      <c r="J5" s="27"/>
      <c r="K5" s="30" t="s">
        <v>22</v>
      </c>
      <c r="L5" s="27"/>
      <c r="M5" s="28"/>
      <c r="N5" s="27"/>
      <c r="O5" s="87">
        <v>380</v>
      </c>
      <c r="P5" s="88"/>
      <c r="Q5" s="89"/>
      <c r="R5" s="27"/>
      <c r="S5" s="27"/>
      <c r="T5" s="27"/>
      <c r="U5" s="27"/>
      <c r="V5" s="27"/>
      <c r="W5" s="27"/>
      <c r="X5" s="27"/>
      <c r="Y5" s="27"/>
      <c r="Z5" s="27"/>
      <c r="AA5" s="29"/>
      <c r="AB5" s="30"/>
      <c r="AC5" s="30"/>
      <c r="AD5" s="30"/>
      <c r="AE5" s="30"/>
      <c r="AF5" s="30"/>
      <c r="AG5" s="30"/>
    </row>
    <row r="6" spans="1:37" ht="15" customHeight="1" x14ac:dyDescent="0.3">
      <c r="B6" s="84"/>
      <c r="C6" s="85"/>
      <c r="D6" s="26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31"/>
      <c r="AA6" s="29"/>
      <c r="AB6" s="30"/>
      <c r="AC6" s="30"/>
      <c r="AD6" s="30"/>
      <c r="AE6" s="30"/>
      <c r="AF6" s="30"/>
      <c r="AG6" s="30"/>
    </row>
    <row r="7" spans="1:37" ht="15.75" customHeight="1" x14ac:dyDescent="0.3">
      <c r="A7" s="8">
        <v>3</v>
      </c>
      <c r="B7" s="84"/>
      <c r="C7" s="85"/>
      <c r="D7" s="32"/>
      <c r="E7" s="27" t="s">
        <v>35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33">
        <f>INDEX(Вид_покрытия,A7+1,3)*($G$5+$O$5)</f>
        <v>3058.9999999999995</v>
      </c>
      <c r="AA7" s="34"/>
      <c r="AB7" s="30"/>
      <c r="AC7" s="30"/>
      <c r="AD7" s="30"/>
      <c r="AE7" s="30"/>
      <c r="AF7" s="30"/>
      <c r="AG7" s="30"/>
    </row>
    <row r="8" spans="1:37" ht="15" customHeight="1" x14ac:dyDescent="0.3">
      <c r="A8" s="8"/>
      <c r="B8" s="84"/>
      <c r="C8" s="85"/>
      <c r="D8" s="32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35"/>
      <c r="AA8" s="34"/>
      <c r="AB8" s="30"/>
      <c r="AC8" s="30"/>
      <c r="AD8" s="30"/>
      <c r="AE8" s="30"/>
      <c r="AF8" s="30"/>
      <c r="AG8" s="30"/>
    </row>
    <row r="9" spans="1:37" ht="15.75" customHeight="1" x14ac:dyDescent="0.3">
      <c r="A9" s="8">
        <v>1</v>
      </c>
      <c r="B9" s="84"/>
      <c r="C9" s="85"/>
      <c r="D9" s="32"/>
      <c r="E9" s="27" t="s">
        <v>14</v>
      </c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33">
        <f>INDEX(Защитный_экран,A9,3)*($G$5+$O$5)</f>
        <v>0</v>
      </c>
      <c r="AA9" s="34"/>
      <c r="AB9" s="30"/>
      <c r="AC9" s="30"/>
      <c r="AD9" s="30"/>
      <c r="AE9" s="30"/>
      <c r="AF9" s="30"/>
      <c r="AG9" s="30"/>
    </row>
    <row r="10" spans="1:37" ht="15" customHeight="1" x14ac:dyDescent="0.3">
      <c r="A10" s="8"/>
      <c r="B10" s="84"/>
      <c r="C10" s="85"/>
      <c r="D10" s="32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36"/>
      <c r="AA10" s="29"/>
      <c r="AB10" s="30"/>
      <c r="AC10" s="30"/>
      <c r="AD10" s="30"/>
      <c r="AE10" s="30"/>
      <c r="AF10" s="30"/>
      <c r="AG10" s="30"/>
    </row>
    <row r="11" spans="1:37" ht="15.75" customHeight="1" x14ac:dyDescent="0.3">
      <c r="A11" s="8">
        <v>1</v>
      </c>
      <c r="B11" s="84"/>
      <c r="C11" s="85"/>
      <c r="D11" s="32"/>
      <c r="E11" s="27" t="s">
        <v>46</v>
      </c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33">
        <f>INDEX(Защита_от_птиц,A11,3)*($G$5+$O$5)</f>
        <v>0</v>
      </c>
      <c r="AA11" s="34"/>
      <c r="AB11" s="30"/>
      <c r="AC11" s="30"/>
      <c r="AD11" s="30"/>
      <c r="AE11" s="30"/>
      <c r="AF11" s="30"/>
      <c r="AG11" s="30"/>
    </row>
    <row r="12" spans="1:37" ht="15" customHeight="1" x14ac:dyDescent="0.3">
      <c r="A12" s="8"/>
      <c r="B12" s="84"/>
      <c r="C12" s="85"/>
      <c r="D12" s="32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36"/>
      <c r="AA12" s="29"/>
      <c r="AB12" s="30"/>
      <c r="AC12" s="30"/>
      <c r="AD12" s="30"/>
      <c r="AE12" s="30"/>
      <c r="AF12" s="30"/>
      <c r="AG12" s="30"/>
    </row>
    <row r="13" spans="1:37" ht="15.75" customHeight="1" x14ac:dyDescent="0.3">
      <c r="A13" s="8">
        <v>1</v>
      </c>
      <c r="B13" s="84"/>
      <c r="C13" s="85"/>
      <c r="D13" s="32"/>
      <c r="E13" s="27" t="s">
        <v>44</v>
      </c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33">
        <f>INDEX(Отвод_конденсата,A13,3)</f>
        <v>0</v>
      </c>
      <c r="AA13" s="34"/>
      <c r="AB13" s="30"/>
      <c r="AC13" s="30"/>
      <c r="AD13" s="30"/>
      <c r="AE13" s="30"/>
      <c r="AF13" s="30"/>
      <c r="AG13" s="30"/>
    </row>
    <row r="14" spans="1:37" ht="15" customHeight="1" x14ac:dyDescent="0.3">
      <c r="A14" s="8"/>
      <c r="B14" s="84"/>
      <c r="C14" s="85"/>
      <c r="D14" s="32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36"/>
      <c r="AA14" s="29"/>
      <c r="AB14" s="30"/>
      <c r="AC14" s="30"/>
      <c r="AD14" s="30"/>
      <c r="AE14" s="30"/>
      <c r="AF14" s="30"/>
      <c r="AG14" s="30"/>
    </row>
    <row r="15" spans="1:37" ht="15.75" customHeight="1" x14ac:dyDescent="0.3">
      <c r="A15" s="8">
        <v>1</v>
      </c>
      <c r="B15" s="84"/>
      <c r="C15" s="85"/>
      <c r="D15" s="32"/>
      <c r="E15" s="27" t="s">
        <v>15</v>
      </c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33">
        <f>INDEX(Изменения_в_конструкции,A15,3)</f>
        <v>0</v>
      </c>
      <c r="AA15" s="34"/>
      <c r="AB15" s="30"/>
      <c r="AC15" s="30"/>
      <c r="AD15" s="30"/>
      <c r="AE15" s="30"/>
      <c r="AF15" s="30"/>
      <c r="AG15" s="30"/>
    </row>
    <row r="16" spans="1:37" ht="15" customHeight="1" x14ac:dyDescent="0.3">
      <c r="B16" s="84"/>
      <c r="C16" s="86"/>
      <c r="D16" s="37"/>
      <c r="E16" s="38"/>
      <c r="F16" s="38"/>
      <c r="G16" s="38"/>
      <c r="H16" s="38"/>
      <c r="I16" s="38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40"/>
      <c r="AA16" s="41"/>
      <c r="AB16" s="30"/>
      <c r="AC16" s="30"/>
      <c r="AD16" s="30"/>
      <c r="AE16" s="30"/>
      <c r="AF16" s="30"/>
      <c r="AG16" s="30"/>
    </row>
    <row r="17" spans="1:33" ht="6" customHeight="1" x14ac:dyDescent="0.3">
      <c r="B17" s="84"/>
      <c r="C17" s="42"/>
      <c r="D17" s="26"/>
      <c r="E17" s="42"/>
      <c r="F17" s="42"/>
      <c r="G17" s="42"/>
      <c r="H17" s="42"/>
      <c r="I17" s="42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43"/>
      <c r="AA17" s="30"/>
      <c r="AB17" s="30"/>
      <c r="AC17" s="30"/>
      <c r="AD17" s="30"/>
      <c r="AE17" s="30"/>
      <c r="AF17" s="30"/>
      <c r="AG17" s="30"/>
    </row>
    <row r="18" spans="1:33" ht="6" customHeight="1" x14ac:dyDescent="0.3">
      <c r="B18" s="84"/>
      <c r="C18" s="44"/>
      <c r="D18" s="45"/>
      <c r="E18" s="46"/>
      <c r="F18" s="46"/>
      <c r="G18" s="46"/>
      <c r="H18" s="46"/>
      <c r="I18" s="46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8"/>
      <c r="AA18" s="49"/>
      <c r="AB18" s="30"/>
      <c r="AC18" s="30"/>
      <c r="AD18" s="30"/>
      <c r="AE18" s="30"/>
      <c r="AF18" s="30"/>
      <c r="AG18" s="30"/>
    </row>
    <row r="19" spans="1:33" s="10" customFormat="1" ht="26.25" customHeight="1" x14ac:dyDescent="0.3">
      <c r="A19" s="9"/>
      <c r="B19" s="50"/>
      <c r="C19" s="77" t="s">
        <v>51</v>
      </c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51"/>
      <c r="Q19" s="52" t="s">
        <v>52</v>
      </c>
      <c r="R19" s="53"/>
      <c r="S19" s="53"/>
      <c r="T19" s="53"/>
      <c r="U19" s="53"/>
      <c r="V19" s="53"/>
      <c r="W19" s="53"/>
      <c r="X19" s="53"/>
      <c r="Y19" s="53"/>
      <c r="Z19" s="54">
        <f>Z7+Z9+Z11+Z13+Z15</f>
        <v>3058.9999999999995</v>
      </c>
      <c r="AA19" s="55"/>
      <c r="AB19" s="53"/>
      <c r="AC19" s="53"/>
      <c r="AD19" s="53"/>
      <c r="AE19" s="53"/>
      <c r="AF19" s="53"/>
      <c r="AG19" s="53"/>
    </row>
    <row r="20" spans="1:33" ht="15" customHeight="1" x14ac:dyDescent="0.3">
      <c r="B20" s="26"/>
      <c r="C20" s="77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43"/>
      <c r="AA20" s="29"/>
      <c r="AB20" s="30"/>
      <c r="AC20" s="30"/>
      <c r="AD20" s="30"/>
      <c r="AE20" s="30"/>
      <c r="AF20" s="30"/>
      <c r="AG20" s="30"/>
    </row>
    <row r="21" spans="1:33" ht="26.25" customHeight="1" x14ac:dyDescent="0.3">
      <c r="B21" s="26"/>
      <c r="C21" s="77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56"/>
      <c r="Q21" s="52"/>
      <c r="R21" s="30"/>
      <c r="S21" s="30"/>
      <c r="T21" s="30"/>
      <c r="U21" s="30"/>
      <c r="V21" s="30"/>
      <c r="W21" s="30"/>
      <c r="X21" s="30"/>
      <c r="Y21" s="30"/>
      <c r="Z21" s="54">
        <f>Z19*0.15</f>
        <v>458.84999999999991</v>
      </c>
      <c r="AA21" s="29"/>
      <c r="AB21" s="30"/>
      <c r="AC21" s="30"/>
      <c r="AD21" s="30"/>
      <c r="AE21" s="30"/>
      <c r="AF21" s="30"/>
      <c r="AG21" s="30"/>
    </row>
    <row r="22" spans="1:33" ht="15" customHeight="1" x14ac:dyDescent="0.3">
      <c r="B22" s="26"/>
      <c r="C22" s="77"/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43"/>
      <c r="AA22" s="29"/>
      <c r="AB22" s="30"/>
      <c r="AC22" s="30"/>
      <c r="AD22" s="30"/>
      <c r="AE22" s="30"/>
      <c r="AF22" s="30"/>
      <c r="AG22" s="30"/>
    </row>
    <row r="23" spans="1:33" ht="26.25" customHeight="1" x14ac:dyDescent="0.3">
      <c r="B23" s="26"/>
      <c r="C23" s="77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56"/>
      <c r="Q23" s="52" t="s">
        <v>56</v>
      </c>
      <c r="R23" s="30"/>
      <c r="S23" s="30"/>
      <c r="T23" s="30"/>
      <c r="U23" s="30"/>
      <c r="V23" s="30"/>
      <c r="W23" s="30"/>
      <c r="X23" s="30"/>
      <c r="Y23" s="30"/>
      <c r="Z23" s="57">
        <f>Z19-Z21</f>
        <v>2600.1499999999996</v>
      </c>
      <c r="AA23" s="29"/>
      <c r="AB23" s="30"/>
      <c r="AC23" s="30"/>
      <c r="AD23" s="30"/>
      <c r="AE23" s="30"/>
      <c r="AF23" s="30"/>
      <c r="AG23" s="30"/>
    </row>
    <row r="24" spans="1:33" ht="6" customHeight="1" x14ac:dyDescent="0.3">
      <c r="B24" s="26"/>
      <c r="C24" s="58"/>
      <c r="D24" s="37"/>
      <c r="E24" s="38"/>
      <c r="F24" s="38"/>
      <c r="G24" s="38"/>
      <c r="H24" s="38"/>
      <c r="I24" s="38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40"/>
      <c r="AA24" s="41"/>
      <c r="AB24" s="30"/>
      <c r="AC24" s="30"/>
      <c r="AD24" s="30"/>
      <c r="AE24" s="30"/>
      <c r="AF24" s="30"/>
      <c r="AG24" s="30"/>
    </row>
    <row r="25" spans="1:33" x14ac:dyDescent="0.3">
      <c r="B25" s="59"/>
      <c r="C25" s="59"/>
      <c r="D25" s="59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1"/>
      <c r="AA25" s="62"/>
      <c r="AB25" s="60"/>
      <c r="AC25" s="60"/>
      <c r="AD25" s="60"/>
      <c r="AE25" s="60"/>
      <c r="AF25" s="60"/>
      <c r="AG25" s="60"/>
    </row>
    <row r="26" spans="1:33" x14ac:dyDescent="0.3">
      <c r="B26" s="59"/>
      <c r="C26" s="59"/>
      <c r="D26" s="59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1"/>
      <c r="AA26" s="62"/>
      <c r="AB26" s="60"/>
      <c r="AC26" s="60"/>
      <c r="AD26" s="60"/>
      <c r="AE26" s="60"/>
      <c r="AF26" s="60"/>
      <c r="AG26" s="60"/>
    </row>
    <row r="27" spans="1:33" x14ac:dyDescent="0.3">
      <c r="B27" s="59"/>
      <c r="C27" s="59"/>
      <c r="D27" s="59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61"/>
      <c r="AA27" s="62"/>
      <c r="AB27" s="60"/>
      <c r="AC27" s="60"/>
      <c r="AD27" s="60"/>
      <c r="AE27" s="60"/>
      <c r="AF27" s="60"/>
      <c r="AG27" s="60"/>
    </row>
  </sheetData>
  <sheetProtection password="C503" sheet="1" formatCells="0" formatColumns="0" formatRows="0" insertColumns="0" insertRows="0" insertHyperlinks="0" deleteColumns="0" deleteRows="0" sort="0" autoFilter="0" pivotTables="0"/>
  <mergeCells count="9">
    <mergeCell ref="C19:O23"/>
    <mergeCell ref="AI1:AK1"/>
    <mergeCell ref="B2:AG2"/>
    <mergeCell ref="AE3:AG3"/>
    <mergeCell ref="B5:B18"/>
    <mergeCell ref="C5:C16"/>
    <mergeCell ref="G5:I5"/>
    <mergeCell ref="O5:Q5"/>
    <mergeCell ref="B1:AG1"/>
  </mergeCells>
  <printOptions horizontalCentered="1"/>
  <pageMargins left="0.19685039370078741" right="0.19685039370078741" top="0.39370078740157483" bottom="0.19685039370078741" header="0.31496062992125984" footer="0.31496062992125984"/>
  <pageSetup paperSize="9" scale="74" orientation="landscape" horizontalDpi="1200" verticalDpi="0" r:id="rId1"/>
  <colBreaks count="1" manualBreakCount="1">
    <brk id="33" max="20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9697" r:id="rId4" name="Drop Down 1">
              <controlPr locked="0" defaultSize="0" autoLine="0" autoPict="0">
                <anchor moveWithCells="1">
                  <from>
                    <xdr:col>10</xdr:col>
                    <xdr:colOff>30480</xdr:colOff>
                    <xdr:row>6</xdr:row>
                    <xdr:rowOff>0</xdr:rowOff>
                  </from>
                  <to>
                    <xdr:col>19</xdr:col>
                    <xdr:colOff>22860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698" r:id="rId5" name="Drop Down 2">
              <controlPr locked="0" defaultSize="0" autoLine="0" autoPict="0">
                <anchor moveWithCells="1">
                  <from>
                    <xdr:col>10</xdr:col>
                    <xdr:colOff>30480</xdr:colOff>
                    <xdr:row>8</xdr:row>
                    <xdr:rowOff>0</xdr:rowOff>
                  </from>
                  <to>
                    <xdr:col>19</xdr:col>
                    <xdr:colOff>22860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699" r:id="rId6" name="Drop Down 3">
              <controlPr locked="0" defaultSize="0" autoLine="0" autoPict="0">
                <anchor moveWithCells="1">
                  <from>
                    <xdr:col>10</xdr:col>
                    <xdr:colOff>30480</xdr:colOff>
                    <xdr:row>10</xdr:row>
                    <xdr:rowOff>0</xdr:rowOff>
                  </from>
                  <to>
                    <xdr:col>19</xdr:col>
                    <xdr:colOff>22860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00" r:id="rId7" name="Drop Down 4">
              <controlPr locked="0" defaultSize="0" autoLine="0" autoPict="0">
                <anchor moveWithCells="1">
                  <from>
                    <xdr:col>10</xdr:col>
                    <xdr:colOff>30480</xdr:colOff>
                    <xdr:row>12</xdr:row>
                    <xdr:rowOff>0</xdr:rowOff>
                  </from>
                  <to>
                    <xdr:col>21</xdr:col>
                    <xdr:colOff>228600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01" r:id="rId8" name="Drop Down 5">
              <controlPr locked="0" defaultSize="0" autoLine="0" autoPict="0">
                <anchor moveWithCells="1">
                  <from>
                    <xdr:col>10</xdr:col>
                    <xdr:colOff>30480</xdr:colOff>
                    <xdr:row>14</xdr:row>
                    <xdr:rowOff>0</xdr:rowOff>
                  </from>
                  <to>
                    <xdr:col>23</xdr:col>
                    <xdr:colOff>38100</xdr:colOff>
                    <xdr:row>15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4">
    <tabColor theme="9" tint="-0.249977111117893"/>
    <pageSetUpPr fitToPage="1"/>
  </sheetPr>
  <dimension ref="A1:AK25"/>
  <sheetViews>
    <sheetView showGridLines="0" showZeros="0" view="pageBreakPreview" topLeftCell="B1" zoomScaleNormal="100" zoomScaleSheetLayoutView="100" workbookViewId="0">
      <selection activeCell="C35" sqref="C35"/>
    </sheetView>
  </sheetViews>
  <sheetFormatPr defaultColWidth="9.109375" defaultRowHeight="14.4" x14ac:dyDescent="0.3"/>
  <cols>
    <col min="1" max="1" width="6.6640625" style="6" hidden="1" customWidth="1"/>
    <col min="2" max="2" width="1.33203125" style="6" customWidth="1"/>
    <col min="3" max="3" width="19.88671875" style="6" customWidth="1"/>
    <col min="4" max="4" width="12.6640625" style="6" customWidth="1"/>
    <col min="5" max="5" width="8" style="3" customWidth="1"/>
    <col min="6" max="6" width="4.5546875" style="3" customWidth="1"/>
    <col min="7" max="12" width="3.88671875" style="3" customWidth="1"/>
    <col min="13" max="13" width="2.6640625" style="3" customWidth="1"/>
    <col min="14" max="25" width="3.88671875" style="3" customWidth="1"/>
    <col min="26" max="26" width="16.33203125" style="7" customWidth="1"/>
    <col min="27" max="27" width="3.88671875" style="5" customWidth="1"/>
    <col min="28" max="16384" width="9.109375" style="3"/>
  </cols>
  <sheetData>
    <row r="1" spans="1:37" ht="153.6" customHeight="1" x14ac:dyDescent="0.3"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  <c r="AE1" s="91"/>
      <c r="AF1" s="91"/>
      <c r="AG1" s="91"/>
      <c r="AI1" s="79"/>
      <c r="AJ1" s="80"/>
      <c r="AK1" s="80"/>
    </row>
    <row r="2" spans="1:37" ht="23.25" customHeight="1" x14ac:dyDescent="0.5">
      <c r="B2" s="81" t="s">
        <v>62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  <c r="AH2" s="4"/>
      <c r="AI2" s="4"/>
    </row>
    <row r="3" spans="1:37" ht="20.25" customHeight="1" x14ac:dyDescent="0.35">
      <c r="B3" s="16"/>
      <c r="C3" s="16"/>
      <c r="D3" s="16"/>
      <c r="E3" s="17"/>
      <c r="F3" s="17"/>
      <c r="G3" s="18"/>
      <c r="H3" s="18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7"/>
      <c r="V3" s="17"/>
      <c r="W3" s="17"/>
      <c r="X3" s="17"/>
      <c r="Y3" s="17"/>
      <c r="Z3" s="20"/>
      <c r="AA3" s="17"/>
      <c r="AB3" s="17"/>
      <c r="AC3" s="17"/>
      <c r="AD3" s="17"/>
      <c r="AE3" s="82" t="s">
        <v>58</v>
      </c>
      <c r="AF3" s="83"/>
      <c r="AG3" s="83"/>
    </row>
    <row r="4" spans="1:37" ht="6.75" customHeight="1" x14ac:dyDescent="0.3">
      <c r="B4" s="16"/>
      <c r="C4" s="21"/>
      <c r="D4" s="22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  <c r="AA4" s="25"/>
      <c r="AB4" s="17"/>
      <c r="AC4" s="17"/>
      <c r="AD4" s="17"/>
      <c r="AE4" s="17"/>
      <c r="AF4" s="17"/>
      <c r="AG4" s="17"/>
    </row>
    <row r="5" spans="1:37" ht="15.75" customHeight="1" x14ac:dyDescent="0.3">
      <c r="B5" s="84"/>
      <c r="C5" s="85" t="s">
        <v>50</v>
      </c>
      <c r="D5" s="26"/>
      <c r="E5" s="30" t="s">
        <v>18</v>
      </c>
      <c r="F5" s="27"/>
      <c r="G5" s="87">
        <v>380</v>
      </c>
      <c r="H5" s="88"/>
      <c r="I5" s="89"/>
      <c r="J5" s="27"/>
      <c r="K5" s="30" t="s">
        <v>22</v>
      </c>
      <c r="L5" s="27"/>
      <c r="M5" s="28"/>
      <c r="N5" s="27"/>
      <c r="O5" s="87">
        <v>380</v>
      </c>
      <c r="P5" s="88"/>
      <c r="Q5" s="89"/>
      <c r="R5" s="27"/>
      <c r="S5" s="27"/>
      <c r="T5" s="27"/>
      <c r="U5" s="27"/>
      <c r="V5" s="27"/>
      <c r="W5" s="27"/>
      <c r="X5" s="27"/>
      <c r="Y5" s="27"/>
      <c r="Z5" s="27"/>
      <c r="AA5" s="29"/>
      <c r="AB5" s="30"/>
      <c r="AC5" s="30"/>
      <c r="AD5" s="30"/>
      <c r="AE5" s="30"/>
      <c r="AF5" s="30"/>
      <c r="AG5" s="30"/>
    </row>
    <row r="6" spans="1:37" ht="15" customHeight="1" x14ac:dyDescent="0.3">
      <c r="B6" s="84"/>
      <c r="C6" s="85"/>
      <c r="D6" s="26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31"/>
      <c r="AA6" s="29"/>
      <c r="AB6" s="30"/>
      <c r="AC6" s="30"/>
      <c r="AD6" s="30"/>
      <c r="AE6" s="30"/>
      <c r="AF6" s="30"/>
      <c r="AG6" s="30"/>
    </row>
    <row r="7" spans="1:37" ht="15.75" customHeight="1" x14ac:dyDescent="0.3">
      <c r="A7" s="8">
        <v>3</v>
      </c>
      <c r="B7" s="84"/>
      <c r="C7" s="85"/>
      <c r="D7" s="32"/>
      <c r="E7" s="27" t="s">
        <v>35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33">
        <f>IF($G$5+$O$5&gt;3400,"превышены размеры",INDEX(Вид_покрытия,A7+1,7)*($G$5+$O$5))</f>
        <v>3138.7999999999997</v>
      </c>
      <c r="AA7" s="34"/>
      <c r="AB7" s="30"/>
      <c r="AC7" s="30"/>
      <c r="AD7" s="30"/>
      <c r="AE7" s="30"/>
      <c r="AF7" s="30"/>
      <c r="AG7" s="30"/>
    </row>
    <row r="8" spans="1:37" ht="15" customHeight="1" x14ac:dyDescent="0.3">
      <c r="A8" s="8"/>
      <c r="B8" s="84"/>
      <c r="C8" s="85"/>
      <c r="D8" s="32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35"/>
      <c r="AA8" s="34"/>
      <c r="AB8" s="30"/>
      <c r="AC8" s="30"/>
      <c r="AD8" s="30"/>
      <c r="AE8" s="30"/>
      <c r="AF8" s="30"/>
      <c r="AG8" s="30"/>
    </row>
    <row r="9" spans="1:37" ht="15.75" customHeight="1" x14ac:dyDescent="0.3">
      <c r="A9" s="8">
        <v>2</v>
      </c>
      <c r="B9" s="84"/>
      <c r="C9" s="85"/>
      <c r="D9" s="32"/>
      <c r="E9" s="27" t="s">
        <v>14</v>
      </c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33">
        <f>INDEX(Защитный_экран,A9,7)*($G$5+$O$5)</f>
        <v>0</v>
      </c>
      <c r="AA9" s="34"/>
      <c r="AB9" s="30"/>
      <c r="AC9" s="30"/>
      <c r="AD9" s="30"/>
      <c r="AE9" s="30"/>
      <c r="AF9" s="30"/>
      <c r="AG9" s="30"/>
    </row>
    <row r="10" spans="1:37" ht="15" customHeight="1" x14ac:dyDescent="0.3">
      <c r="A10" s="8"/>
      <c r="B10" s="84"/>
      <c r="C10" s="85"/>
      <c r="D10" s="32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36"/>
      <c r="AA10" s="29"/>
      <c r="AB10" s="30"/>
      <c r="AC10" s="30"/>
      <c r="AD10" s="30"/>
      <c r="AE10" s="30"/>
      <c r="AF10" s="30"/>
      <c r="AG10" s="30"/>
    </row>
    <row r="11" spans="1:37" ht="15.75" customHeight="1" x14ac:dyDescent="0.3">
      <c r="A11" s="8">
        <v>2</v>
      </c>
      <c r="B11" s="84"/>
      <c r="C11" s="85"/>
      <c r="D11" s="32"/>
      <c r="E11" s="27" t="s">
        <v>46</v>
      </c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33">
        <f>INDEX(Защита_от_птиц,A11,7)*($G$5+$O$5)</f>
        <v>0</v>
      </c>
      <c r="AA11" s="34"/>
      <c r="AB11" s="30"/>
      <c r="AC11" s="30"/>
      <c r="AD11" s="30"/>
      <c r="AE11" s="30"/>
      <c r="AF11" s="30"/>
      <c r="AG11" s="30"/>
    </row>
    <row r="12" spans="1:37" ht="15" customHeight="1" x14ac:dyDescent="0.3">
      <c r="A12" s="8"/>
      <c r="B12" s="84"/>
      <c r="C12" s="85"/>
      <c r="D12" s="32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36"/>
      <c r="AA12" s="29"/>
      <c r="AB12" s="30"/>
      <c r="AC12" s="30"/>
      <c r="AD12" s="30"/>
      <c r="AE12" s="30"/>
      <c r="AF12" s="30"/>
      <c r="AG12" s="30"/>
    </row>
    <row r="13" spans="1:37" ht="15.75" customHeight="1" x14ac:dyDescent="0.3">
      <c r="A13" s="8">
        <v>1</v>
      </c>
      <c r="B13" s="84"/>
      <c r="C13" s="85"/>
      <c r="D13" s="32"/>
      <c r="E13" s="27" t="s">
        <v>44</v>
      </c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33">
        <f>INDEX(Отвод_конденсата,A13,7)</f>
        <v>0</v>
      </c>
      <c r="AA13" s="34"/>
      <c r="AB13" s="30"/>
      <c r="AC13" s="30"/>
      <c r="AD13" s="30"/>
      <c r="AE13" s="30"/>
      <c r="AF13" s="30"/>
      <c r="AG13" s="30"/>
    </row>
    <row r="14" spans="1:37" ht="15" customHeight="1" x14ac:dyDescent="0.3">
      <c r="A14" s="8"/>
      <c r="B14" s="84"/>
      <c r="C14" s="85"/>
      <c r="D14" s="32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36"/>
      <c r="AA14" s="29"/>
      <c r="AB14" s="30"/>
      <c r="AC14" s="30"/>
      <c r="AD14" s="30"/>
      <c r="AE14" s="30"/>
      <c r="AF14" s="30"/>
      <c r="AG14" s="30"/>
    </row>
    <row r="15" spans="1:37" ht="15.75" customHeight="1" x14ac:dyDescent="0.3">
      <c r="A15" s="8">
        <v>2</v>
      </c>
      <c r="B15" s="84"/>
      <c r="C15" s="85"/>
      <c r="D15" s="32"/>
      <c r="E15" s="27" t="s">
        <v>15</v>
      </c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33">
        <f>INDEX(Изменения_в_конструкции,A15,7)</f>
        <v>0</v>
      </c>
      <c r="AA15" s="34"/>
      <c r="AB15" s="30"/>
      <c r="AC15" s="30"/>
      <c r="AD15" s="30"/>
      <c r="AE15" s="30"/>
      <c r="AF15" s="30"/>
      <c r="AG15" s="30"/>
    </row>
    <row r="16" spans="1:37" ht="15" customHeight="1" x14ac:dyDescent="0.3">
      <c r="B16" s="84"/>
      <c r="C16" s="86"/>
      <c r="D16" s="37"/>
      <c r="E16" s="38"/>
      <c r="F16" s="38"/>
      <c r="G16" s="38"/>
      <c r="H16" s="38"/>
      <c r="I16" s="38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40"/>
      <c r="AA16" s="41"/>
      <c r="AB16" s="30"/>
      <c r="AC16" s="30"/>
      <c r="AD16" s="30"/>
      <c r="AE16" s="30"/>
      <c r="AF16" s="30"/>
      <c r="AG16" s="30"/>
    </row>
    <row r="17" spans="1:33" ht="6" customHeight="1" x14ac:dyDescent="0.3">
      <c r="B17" s="84"/>
      <c r="C17" s="42"/>
      <c r="D17" s="26"/>
      <c r="E17" s="42"/>
      <c r="F17" s="42"/>
      <c r="G17" s="42"/>
      <c r="H17" s="42"/>
      <c r="I17" s="42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43"/>
      <c r="AA17" s="30"/>
      <c r="AB17" s="30"/>
      <c r="AC17" s="30"/>
      <c r="AD17" s="30"/>
      <c r="AE17" s="30"/>
      <c r="AF17" s="30"/>
      <c r="AG17" s="30"/>
    </row>
    <row r="18" spans="1:33" ht="6" customHeight="1" x14ac:dyDescent="0.3">
      <c r="B18" s="84"/>
      <c r="C18" s="44"/>
      <c r="D18" s="45"/>
      <c r="E18" s="46"/>
      <c r="F18" s="46"/>
      <c r="G18" s="46"/>
      <c r="H18" s="46"/>
      <c r="I18" s="46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8"/>
      <c r="AA18" s="49"/>
      <c r="AB18" s="30"/>
      <c r="AC18" s="30"/>
      <c r="AD18" s="30"/>
      <c r="AE18" s="30"/>
      <c r="AF18" s="30"/>
      <c r="AG18" s="30"/>
    </row>
    <row r="19" spans="1:33" s="10" customFormat="1" ht="26.25" customHeight="1" x14ac:dyDescent="0.3">
      <c r="A19" s="9"/>
      <c r="B19" s="50"/>
      <c r="C19" s="77" t="s">
        <v>51</v>
      </c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51"/>
      <c r="Q19" s="52" t="s">
        <v>52</v>
      </c>
      <c r="R19" s="53"/>
      <c r="S19" s="53"/>
      <c r="T19" s="53"/>
      <c r="U19" s="53"/>
      <c r="V19" s="53"/>
      <c r="W19" s="53"/>
      <c r="X19" s="53"/>
      <c r="Y19" s="53"/>
      <c r="Z19" s="54">
        <f>Z7+Z9+Z11+Z13+Z15</f>
        <v>3138.7999999999997</v>
      </c>
      <c r="AA19" s="55"/>
      <c r="AB19" s="53"/>
      <c r="AC19" s="53"/>
      <c r="AD19" s="53"/>
      <c r="AE19" s="53"/>
      <c r="AF19" s="53"/>
      <c r="AG19" s="53"/>
    </row>
    <row r="20" spans="1:33" ht="15" customHeight="1" x14ac:dyDescent="0.3">
      <c r="B20" s="26"/>
      <c r="C20" s="77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43"/>
      <c r="AA20" s="29"/>
      <c r="AB20" s="30"/>
      <c r="AC20" s="30"/>
      <c r="AD20" s="30"/>
      <c r="AE20" s="30"/>
      <c r="AF20" s="30"/>
      <c r="AG20" s="30"/>
    </row>
    <row r="21" spans="1:33" ht="26.25" customHeight="1" x14ac:dyDescent="0.3">
      <c r="B21" s="26"/>
      <c r="C21" s="77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56"/>
      <c r="Q21" s="52"/>
      <c r="R21" s="30"/>
      <c r="S21" s="30"/>
      <c r="T21" s="30"/>
      <c r="U21" s="30"/>
      <c r="V21" s="30"/>
      <c r="W21" s="30"/>
      <c r="X21" s="30"/>
      <c r="Y21" s="30"/>
      <c r="Z21" s="54">
        <f>Z19*0.15</f>
        <v>470.81999999999994</v>
      </c>
      <c r="AA21" s="29"/>
      <c r="AB21" s="30"/>
      <c r="AC21" s="30"/>
      <c r="AD21" s="30"/>
      <c r="AE21" s="30"/>
      <c r="AF21" s="30"/>
      <c r="AG21" s="30"/>
    </row>
    <row r="22" spans="1:33" ht="15" customHeight="1" x14ac:dyDescent="0.3">
      <c r="B22" s="26"/>
      <c r="C22" s="77"/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43"/>
      <c r="AA22" s="29"/>
      <c r="AB22" s="30"/>
      <c r="AC22" s="30"/>
      <c r="AD22" s="30"/>
      <c r="AE22" s="30"/>
      <c r="AF22" s="30"/>
      <c r="AG22" s="30"/>
    </row>
    <row r="23" spans="1:33" ht="26.25" customHeight="1" x14ac:dyDescent="0.3">
      <c r="B23" s="26"/>
      <c r="C23" s="77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56"/>
      <c r="Q23" s="52" t="s">
        <v>56</v>
      </c>
      <c r="R23" s="30"/>
      <c r="S23" s="30"/>
      <c r="T23" s="30"/>
      <c r="U23" s="30"/>
      <c r="V23" s="30"/>
      <c r="W23" s="30"/>
      <c r="X23" s="30"/>
      <c r="Y23" s="30"/>
      <c r="Z23" s="57">
        <f>Z19-Z21</f>
        <v>2667.9799999999996</v>
      </c>
      <c r="AA23" s="29"/>
      <c r="AB23" s="30"/>
      <c r="AC23" s="30"/>
      <c r="AD23" s="30"/>
      <c r="AE23" s="30"/>
      <c r="AF23" s="30"/>
      <c r="AG23" s="30"/>
    </row>
    <row r="24" spans="1:33" ht="6" customHeight="1" x14ac:dyDescent="0.3">
      <c r="B24" s="26"/>
      <c r="C24" s="58"/>
      <c r="D24" s="37"/>
      <c r="E24" s="38"/>
      <c r="F24" s="38"/>
      <c r="G24" s="38"/>
      <c r="H24" s="38"/>
      <c r="I24" s="38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40"/>
      <c r="AA24" s="41"/>
      <c r="AB24" s="30"/>
      <c r="AC24" s="30"/>
      <c r="AD24" s="30"/>
      <c r="AE24" s="30"/>
      <c r="AF24" s="30"/>
      <c r="AG24" s="30"/>
    </row>
    <row r="25" spans="1:33" x14ac:dyDescent="0.3">
      <c r="B25" s="59"/>
      <c r="C25" s="59"/>
      <c r="D25" s="59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1"/>
      <c r="AA25" s="62"/>
      <c r="AB25" s="60"/>
      <c r="AC25" s="60"/>
      <c r="AD25" s="60"/>
      <c r="AE25" s="60"/>
      <c r="AF25" s="60"/>
      <c r="AG25" s="60"/>
    </row>
  </sheetData>
  <sheetProtection password="C503" sheet="1" formatCells="0" formatColumns="0" formatRows="0" insertColumns="0" insertRows="0" insertHyperlinks="0" deleteColumns="0" deleteRows="0" sort="0" autoFilter="0" pivotTables="0"/>
  <mergeCells count="9">
    <mergeCell ref="C19:O23"/>
    <mergeCell ref="AI1:AK1"/>
    <mergeCell ref="B2:AG2"/>
    <mergeCell ref="AE3:AG3"/>
    <mergeCell ref="B5:B18"/>
    <mergeCell ref="C5:C16"/>
    <mergeCell ref="G5:I5"/>
    <mergeCell ref="O5:Q5"/>
    <mergeCell ref="B1:AG1"/>
  </mergeCells>
  <printOptions horizontalCentered="1"/>
  <pageMargins left="0.19685039370078741" right="0.19685039370078741" top="0.39370078740157483" bottom="0.19685039370078741" header="0.31496062992125984" footer="0.31496062992125984"/>
  <pageSetup paperSize="9" scale="74" orientation="landscape" horizontalDpi="1200" verticalDpi="0" r:id="rId1"/>
  <colBreaks count="1" manualBreakCount="1">
    <brk id="33" max="20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8913" r:id="rId4" name="Drop Down 1">
              <controlPr locked="0" defaultSize="0" autoLine="0" autoPict="0">
                <anchor moveWithCells="1">
                  <from>
                    <xdr:col>10</xdr:col>
                    <xdr:colOff>30480</xdr:colOff>
                    <xdr:row>6</xdr:row>
                    <xdr:rowOff>0</xdr:rowOff>
                  </from>
                  <to>
                    <xdr:col>19</xdr:col>
                    <xdr:colOff>22860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14" r:id="rId5" name="Drop Down 2">
              <controlPr locked="0" defaultSize="0" autoLine="0" autoPict="0">
                <anchor moveWithCells="1">
                  <from>
                    <xdr:col>10</xdr:col>
                    <xdr:colOff>30480</xdr:colOff>
                    <xdr:row>8</xdr:row>
                    <xdr:rowOff>0</xdr:rowOff>
                  </from>
                  <to>
                    <xdr:col>19</xdr:col>
                    <xdr:colOff>22860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15" r:id="rId6" name="Drop Down 3">
              <controlPr locked="0" defaultSize="0" autoLine="0" autoPict="0">
                <anchor moveWithCells="1">
                  <from>
                    <xdr:col>10</xdr:col>
                    <xdr:colOff>30480</xdr:colOff>
                    <xdr:row>10</xdr:row>
                    <xdr:rowOff>0</xdr:rowOff>
                  </from>
                  <to>
                    <xdr:col>19</xdr:col>
                    <xdr:colOff>22860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16" r:id="rId7" name="Drop Down 4">
              <controlPr locked="0" defaultSize="0" autoLine="0" autoPict="0">
                <anchor moveWithCells="1">
                  <from>
                    <xdr:col>10</xdr:col>
                    <xdr:colOff>30480</xdr:colOff>
                    <xdr:row>12</xdr:row>
                    <xdr:rowOff>0</xdr:rowOff>
                  </from>
                  <to>
                    <xdr:col>21</xdr:col>
                    <xdr:colOff>228600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17" r:id="rId8" name="Drop Down 5">
              <controlPr locked="0" defaultSize="0" autoLine="0" autoPict="0">
                <anchor moveWithCells="1">
                  <from>
                    <xdr:col>10</xdr:col>
                    <xdr:colOff>30480</xdr:colOff>
                    <xdr:row>14</xdr:row>
                    <xdr:rowOff>0</xdr:rowOff>
                  </from>
                  <to>
                    <xdr:col>23</xdr:col>
                    <xdr:colOff>38100</xdr:colOff>
                    <xdr:row>15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5">
    <tabColor rgb="FF0070C0"/>
    <pageSetUpPr fitToPage="1"/>
  </sheetPr>
  <dimension ref="A1:AK27"/>
  <sheetViews>
    <sheetView showGridLines="0" showZeros="0" view="pageBreakPreview" topLeftCell="B1" zoomScaleNormal="100" zoomScaleSheetLayoutView="100" workbookViewId="0">
      <selection activeCell="C31" sqref="C31"/>
    </sheetView>
  </sheetViews>
  <sheetFormatPr defaultColWidth="9.109375" defaultRowHeight="14.4" x14ac:dyDescent="0.3"/>
  <cols>
    <col min="1" max="1" width="6.6640625" style="6" hidden="1" customWidth="1"/>
    <col min="2" max="2" width="1.33203125" style="6" customWidth="1"/>
    <col min="3" max="3" width="19.88671875" style="6" customWidth="1"/>
    <col min="4" max="4" width="12.6640625" style="6" customWidth="1"/>
    <col min="5" max="5" width="8" style="3" customWidth="1"/>
    <col min="6" max="6" width="4.5546875" style="3" customWidth="1"/>
    <col min="7" max="12" width="3.88671875" style="3" customWidth="1"/>
    <col min="13" max="13" width="2.6640625" style="3" customWidth="1"/>
    <col min="14" max="25" width="3.88671875" style="3" customWidth="1"/>
    <col min="26" max="26" width="16.33203125" style="7" customWidth="1"/>
    <col min="27" max="27" width="3.88671875" style="5" customWidth="1"/>
    <col min="28" max="16384" width="9.109375" style="3"/>
  </cols>
  <sheetData>
    <row r="1" spans="1:37" ht="153.6" customHeight="1" x14ac:dyDescent="0.3"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  <c r="AC1" s="90"/>
      <c r="AD1" s="90"/>
      <c r="AE1" s="90"/>
      <c r="AF1" s="90"/>
      <c r="AG1" s="90"/>
      <c r="AI1" s="79"/>
      <c r="AJ1" s="80"/>
      <c r="AK1" s="80"/>
    </row>
    <row r="2" spans="1:37" ht="23.25" customHeight="1" x14ac:dyDescent="0.5">
      <c r="B2" s="81" t="s">
        <v>63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  <c r="AH2" s="4"/>
      <c r="AI2" s="4"/>
    </row>
    <row r="3" spans="1:37" ht="20.25" customHeight="1" x14ac:dyDescent="0.35">
      <c r="B3" s="16"/>
      <c r="C3" s="16"/>
      <c r="D3" s="16"/>
      <c r="E3" s="17"/>
      <c r="F3" s="17"/>
      <c r="G3" s="18"/>
      <c r="H3" s="18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7"/>
      <c r="V3" s="17"/>
      <c r="W3" s="17"/>
      <c r="X3" s="17"/>
      <c r="Y3" s="17"/>
      <c r="Z3" s="20"/>
      <c r="AA3" s="17"/>
      <c r="AB3" s="17"/>
      <c r="AC3" s="17"/>
      <c r="AD3" s="17"/>
      <c r="AE3" s="82" t="s">
        <v>58</v>
      </c>
      <c r="AF3" s="83"/>
      <c r="AG3" s="83"/>
    </row>
    <row r="4" spans="1:37" ht="6.75" customHeight="1" x14ac:dyDescent="0.3">
      <c r="B4" s="16"/>
      <c r="C4" s="21"/>
      <c r="D4" s="22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  <c r="AA4" s="25"/>
      <c r="AB4" s="17"/>
      <c r="AC4" s="17"/>
      <c r="AD4" s="17"/>
      <c r="AE4" s="17"/>
      <c r="AF4" s="17"/>
      <c r="AG4" s="17"/>
    </row>
    <row r="5" spans="1:37" ht="15.75" customHeight="1" x14ac:dyDescent="0.3">
      <c r="B5" s="84"/>
      <c r="C5" s="85" t="s">
        <v>50</v>
      </c>
      <c r="D5" s="26"/>
      <c r="E5" s="30" t="s">
        <v>18</v>
      </c>
      <c r="F5" s="27"/>
      <c r="G5" s="87">
        <v>380</v>
      </c>
      <c r="H5" s="88"/>
      <c r="I5" s="89"/>
      <c r="J5" s="27"/>
      <c r="K5" s="30" t="s">
        <v>22</v>
      </c>
      <c r="L5" s="27"/>
      <c r="M5" s="28"/>
      <c r="N5" s="27"/>
      <c r="O5" s="87">
        <v>380</v>
      </c>
      <c r="P5" s="88"/>
      <c r="Q5" s="89"/>
      <c r="R5" s="27"/>
      <c r="S5" s="27"/>
      <c r="T5" s="27"/>
      <c r="U5" s="27"/>
      <c r="V5" s="27"/>
      <c r="W5" s="27"/>
      <c r="X5" s="27"/>
      <c r="Y5" s="27"/>
      <c r="Z5" s="27"/>
      <c r="AA5" s="29"/>
      <c r="AB5" s="30"/>
      <c r="AC5" s="30"/>
      <c r="AD5" s="30"/>
      <c r="AE5" s="30"/>
      <c r="AF5" s="30"/>
      <c r="AG5" s="30"/>
    </row>
    <row r="6" spans="1:37" ht="15" customHeight="1" x14ac:dyDescent="0.3">
      <c r="B6" s="84"/>
      <c r="C6" s="85"/>
      <c r="D6" s="26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31"/>
      <c r="AA6" s="29"/>
      <c r="AB6" s="30"/>
      <c r="AC6" s="30"/>
      <c r="AD6" s="30"/>
      <c r="AE6" s="30"/>
      <c r="AF6" s="30"/>
      <c r="AG6" s="30"/>
    </row>
    <row r="7" spans="1:37" ht="15.75" customHeight="1" x14ac:dyDescent="0.3">
      <c r="A7" s="8">
        <v>3</v>
      </c>
      <c r="B7" s="84"/>
      <c r="C7" s="85"/>
      <c r="D7" s="32"/>
      <c r="E7" s="27" t="s">
        <v>35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33">
        <f>INDEX(Вид_покрытия,A7+1,5)*($G$5+$O$5)</f>
        <v>5320</v>
      </c>
      <c r="AA7" s="34"/>
      <c r="AB7" s="30"/>
      <c r="AC7" s="30"/>
      <c r="AD7" s="30"/>
      <c r="AE7" s="30"/>
      <c r="AF7" s="30"/>
      <c r="AG7" s="30"/>
    </row>
    <row r="8" spans="1:37" ht="15" customHeight="1" x14ac:dyDescent="0.3">
      <c r="A8" s="8"/>
      <c r="B8" s="84"/>
      <c r="C8" s="85"/>
      <c r="D8" s="32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35"/>
      <c r="AA8" s="34"/>
      <c r="AB8" s="30"/>
      <c r="AC8" s="30"/>
      <c r="AD8" s="30"/>
      <c r="AE8" s="30"/>
      <c r="AF8" s="30"/>
      <c r="AG8" s="30"/>
    </row>
    <row r="9" spans="1:37" ht="15.75" customHeight="1" x14ac:dyDescent="0.3">
      <c r="A9" s="8">
        <v>1</v>
      </c>
      <c r="B9" s="84"/>
      <c r="C9" s="85"/>
      <c r="D9" s="32"/>
      <c r="E9" s="27" t="s">
        <v>14</v>
      </c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33">
        <f>INDEX(Защитный_экран,A9,5)*($G$5+$O$5)</f>
        <v>0</v>
      </c>
      <c r="AA9" s="34"/>
      <c r="AB9" s="30"/>
      <c r="AC9" s="30"/>
      <c r="AD9" s="30"/>
      <c r="AE9" s="30"/>
      <c r="AF9" s="30"/>
      <c r="AG9" s="30"/>
    </row>
    <row r="10" spans="1:37" ht="15" customHeight="1" x14ac:dyDescent="0.3">
      <c r="A10" s="8"/>
      <c r="B10" s="84"/>
      <c r="C10" s="85"/>
      <c r="D10" s="32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36"/>
      <c r="AA10" s="29"/>
      <c r="AB10" s="30"/>
      <c r="AC10" s="30"/>
      <c r="AD10" s="30"/>
      <c r="AE10" s="30"/>
      <c r="AF10" s="30"/>
      <c r="AG10" s="30"/>
    </row>
    <row r="11" spans="1:37" ht="15.75" customHeight="1" x14ac:dyDescent="0.3">
      <c r="A11" s="8">
        <v>1</v>
      </c>
      <c r="B11" s="84"/>
      <c r="C11" s="85"/>
      <c r="D11" s="32"/>
      <c r="E11" s="27" t="s">
        <v>46</v>
      </c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33">
        <f>INDEX(Защита_от_птиц,A11,5)*($G$5+$O$5)</f>
        <v>0</v>
      </c>
      <c r="AA11" s="34"/>
      <c r="AB11" s="30"/>
      <c r="AC11" s="30"/>
      <c r="AD11" s="30"/>
      <c r="AE11" s="30"/>
      <c r="AF11" s="30"/>
      <c r="AG11" s="30"/>
    </row>
    <row r="12" spans="1:37" ht="15" customHeight="1" x14ac:dyDescent="0.3">
      <c r="A12" s="8"/>
      <c r="B12" s="84"/>
      <c r="C12" s="85"/>
      <c r="D12" s="32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36"/>
      <c r="AA12" s="29"/>
      <c r="AB12" s="30"/>
      <c r="AC12" s="30"/>
      <c r="AD12" s="30"/>
      <c r="AE12" s="30"/>
      <c r="AF12" s="30"/>
      <c r="AG12" s="30"/>
    </row>
    <row r="13" spans="1:37" ht="15.75" customHeight="1" x14ac:dyDescent="0.3">
      <c r="A13" s="8">
        <v>1</v>
      </c>
      <c r="B13" s="84"/>
      <c r="C13" s="85"/>
      <c r="D13" s="32"/>
      <c r="E13" s="27" t="s">
        <v>44</v>
      </c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33">
        <f>INDEX(Отвод_конденсата,A13,5)</f>
        <v>0</v>
      </c>
      <c r="AA13" s="34"/>
      <c r="AB13" s="30"/>
      <c r="AC13" s="30"/>
      <c r="AD13" s="30"/>
      <c r="AE13" s="30"/>
      <c r="AF13" s="30"/>
      <c r="AG13" s="30"/>
    </row>
    <row r="14" spans="1:37" ht="15" customHeight="1" x14ac:dyDescent="0.3">
      <c r="A14" s="8"/>
      <c r="B14" s="84"/>
      <c r="C14" s="85"/>
      <c r="D14" s="32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36"/>
      <c r="AA14" s="29"/>
      <c r="AB14" s="30"/>
      <c r="AC14" s="30"/>
      <c r="AD14" s="30"/>
      <c r="AE14" s="30"/>
      <c r="AF14" s="30"/>
      <c r="AG14" s="30"/>
    </row>
    <row r="15" spans="1:37" ht="15.75" customHeight="1" x14ac:dyDescent="0.3">
      <c r="A15" s="8">
        <v>1</v>
      </c>
      <c r="B15" s="84"/>
      <c r="C15" s="85"/>
      <c r="D15" s="32"/>
      <c r="E15" s="27" t="s">
        <v>15</v>
      </c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33">
        <f>INDEX(Изменения_в_конструкции,A15,5)</f>
        <v>0</v>
      </c>
      <c r="AA15" s="34"/>
      <c r="AB15" s="30"/>
      <c r="AC15" s="30"/>
      <c r="AD15" s="30"/>
      <c r="AE15" s="30"/>
      <c r="AF15" s="30"/>
      <c r="AG15" s="30"/>
    </row>
    <row r="16" spans="1:37" ht="15" customHeight="1" x14ac:dyDescent="0.3">
      <c r="B16" s="84"/>
      <c r="C16" s="86"/>
      <c r="D16" s="37"/>
      <c r="E16" s="38"/>
      <c r="F16" s="38"/>
      <c r="G16" s="38"/>
      <c r="H16" s="38"/>
      <c r="I16" s="38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40"/>
      <c r="AA16" s="41"/>
      <c r="AB16" s="30"/>
      <c r="AC16" s="30"/>
      <c r="AD16" s="30"/>
      <c r="AE16" s="30"/>
      <c r="AF16" s="30"/>
      <c r="AG16" s="30"/>
    </row>
    <row r="17" spans="1:33" ht="6" customHeight="1" x14ac:dyDescent="0.3">
      <c r="B17" s="84"/>
      <c r="C17" s="42"/>
      <c r="D17" s="26"/>
      <c r="E17" s="42"/>
      <c r="F17" s="42"/>
      <c r="G17" s="42"/>
      <c r="H17" s="42"/>
      <c r="I17" s="42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43"/>
      <c r="AA17" s="30"/>
      <c r="AB17" s="30"/>
      <c r="AC17" s="30"/>
      <c r="AD17" s="30"/>
      <c r="AE17" s="30"/>
      <c r="AF17" s="30"/>
      <c r="AG17" s="30"/>
    </row>
    <row r="18" spans="1:33" ht="6" customHeight="1" x14ac:dyDescent="0.3">
      <c r="B18" s="84"/>
      <c r="C18" s="44"/>
      <c r="D18" s="45"/>
      <c r="E18" s="46"/>
      <c r="F18" s="46"/>
      <c r="G18" s="46"/>
      <c r="H18" s="46"/>
      <c r="I18" s="46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8"/>
      <c r="AA18" s="49"/>
      <c r="AB18" s="30"/>
      <c r="AC18" s="30"/>
      <c r="AD18" s="30"/>
      <c r="AE18" s="30"/>
      <c r="AF18" s="30"/>
      <c r="AG18" s="30"/>
    </row>
    <row r="19" spans="1:33" s="10" customFormat="1" ht="26.25" customHeight="1" x14ac:dyDescent="0.3">
      <c r="A19" s="9"/>
      <c r="B19" s="50"/>
      <c r="C19" s="77" t="s">
        <v>51</v>
      </c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51"/>
      <c r="Q19" s="52" t="s">
        <v>52</v>
      </c>
      <c r="R19" s="53"/>
      <c r="S19" s="53"/>
      <c r="T19" s="53"/>
      <c r="U19" s="53"/>
      <c r="V19" s="53"/>
      <c r="W19" s="53"/>
      <c r="X19" s="53"/>
      <c r="Y19" s="53"/>
      <c r="Z19" s="54">
        <f>Z7+Z9+Z11+Z13+Z15</f>
        <v>5320</v>
      </c>
      <c r="AA19" s="55"/>
      <c r="AB19" s="53"/>
      <c r="AC19" s="53"/>
      <c r="AD19" s="53"/>
      <c r="AE19" s="53"/>
      <c r="AF19" s="53"/>
      <c r="AG19" s="53"/>
    </row>
    <row r="20" spans="1:33" ht="15" customHeight="1" x14ac:dyDescent="0.3">
      <c r="B20" s="26"/>
      <c r="C20" s="77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43"/>
      <c r="AA20" s="29"/>
      <c r="AB20" s="30"/>
      <c r="AC20" s="30"/>
      <c r="AD20" s="30"/>
      <c r="AE20" s="30"/>
      <c r="AF20" s="30"/>
      <c r="AG20" s="30"/>
    </row>
    <row r="21" spans="1:33" ht="26.25" customHeight="1" x14ac:dyDescent="0.3">
      <c r="B21" s="26"/>
      <c r="C21" s="77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56"/>
      <c r="Q21" s="52"/>
      <c r="R21" s="30"/>
      <c r="S21" s="30"/>
      <c r="T21" s="30"/>
      <c r="U21" s="30"/>
      <c r="V21" s="30"/>
      <c r="W21" s="30"/>
      <c r="X21" s="30"/>
      <c r="Y21" s="30"/>
      <c r="Z21" s="54">
        <f>Z19*0.15</f>
        <v>798</v>
      </c>
      <c r="AA21" s="29"/>
      <c r="AB21" s="30"/>
      <c r="AC21" s="30"/>
      <c r="AD21" s="30"/>
      <c r="AE21" s="30"/>
      <c r="AF21" s="30"/>
      <c r="AG21" s="30"/>
    </row>
    <row r="22" spans="1:33" ht="15" customHeight="1" x14ac:dyDescent="0.3">
      <c r="B22" s="26"/>
      <c r="C22" s="77"/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43"/>
      <c r="AA22" s="29"/>
      <c r="AB22" s="30"/>
      <c r="AC22" s="30"/>
      <c r="AD22" s="30"/>
      <c r="AE22" s="30"/>
      <c r="AF22" s="30"/>
      <c r="AG22" s="30"/>
    </row>
    <row r="23" spans="1:33" ht="26.25" customHeight="1" x14ac:dyDescent="0.3">
      <c r="B23" s="26"/>
      <c r="C23" s="77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56"/>
      <c r="Q23" s="52" t="s">
        <v>56</v>
      </c>
      <c r="R23" s="30"/>
      <c r="S23" s="30"/>
      <c r="T23" s="30"/>
      <c r="U23" s="30"/>
      <c r="V23" s="30"/>
      <c r="W23" s="30"/>
      <c r="X23" s="30"/>
      <c r="Y23" s="30"/>
      <c r="Z23" s="57">
        <f>Z19-Z21</f>
        <v>4522</v>
      </c>
      <c r="AA23" s="29"/>
      <c r="AB23" s="30"/>
      <c r="AC23" s="30"/>
      <c r="AD23" s="30"/>
      <c r="AE23" s="30"/>
      <c r="AF23" s="30"/>
      <c r="AG23" s="30"/>
    </row>
    <row r="24" spans="1:33" ht="6" customHeight="1" x14ac:dyDescent="0.3">
      <c r="B24" s="26"/>
      <c r="C24" s="58"/>
      <c r="D24" s="37"/>
      <c r="E24" s="38"/>
      <c r="F24" s="38"/>
      <c r="G24" s="38"/>
      <c r="H24" s="38"/>
      <c r="I24" s="38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40"/>
      <c r="AA24" s="41"/>
      <c r="AB24" s="30"/>
      <c r="AC24" s="30"/>
      <c r="AD24" s="30"/>
      <c r="AE24" s="30"/>
      <c r="AF24" s="30"/>
      <c r="AG24" s="30"/>
    </row>
    <row r="25" spans="1:33" x14ac:dyDescent="0.3">
      <c r="B25" s="59"/>
      <c r="C25" s="59"/>
      <c r="D25" s="59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1"/>
      <c r="AA25" s="62"/>
      <c r="AB25" s="60"/>
      <c r="AC25" s="60"/>
      <c r="AD25" s="60"/>
      <c r="AE25" s="60"/>
      <c r="AF25" s="60"/>
      <c r="AG25" s="60"/>
    </row>
    <row r="26" spans="1:33" x14ac:dyDescent="0.3">
      <c r="B26" s="59"/>
      <c r="C26" s="59"/>
      <c r="D26" s="59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1"/>
      <c r="AA26" s="62"/>
      <c r="AB26" s="60"/>
      <c r="AC26" s="60"/>
      <c r="AD26" s="60"/>
      <c r="AE26" s="60"/>
      <c r="AF26" s="60"/>
      <c r="AG26" s="60"/>
    </row>
    <row r="27" spans="1:33" x14ac:dyDescent="0.3">
      <c r="B27" s="59"/>
      <c r="C27" s="59"/>
      <c r="D27" s="59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61"/>
      <c r="AA27" s="62"/>
      <c r="AB27" s="60"/>
      <c r="AC27" s="60"/>
      <c r="AD27" s="60"/>
      <c r="AE27" s="60"/>
      <c r="AF27" s="60"/>
      <c r="AG27" s="60"/>
    </row>
  </sheetData>
  <sheetProtection password="C503" sheet="1" formatCells="0" formatColumns="0" formatRows="0" insertColumns="0" insertRows="0" insertHyperlinks="0" deleteColumns="0" deleteRows="0" sort="0" autoFilter="0" pivotTables="0"/>
  <mergeCells count="9">
    <mergeCell ref="C19:O23"/>
    <mergeCell ref="AI1:AK1"/>
    <mergeCell ref="B2:AG2"/>
    <mergeCell ref="AE3:AG3"/>
    <mergeCell ref="B5:B18"/>
    <mergeCell ref="C5:C16"/>
    <mergeCell ref="G5:I5"/>
    <mergeCell ref="O5:Q5"/>
    <mergeCell ref="B1:AG1"/>
  </mergeCells>
  <printOptions horizontalCentered="1"/>
  <pageMargins left="0.19685039370078741" right="0.19685039370078741" top="0.39370078740157483" bottom="0.19685039370078741" header="0.31496062992125984" footer="0.31496062992125984"/>
  <pageSetup paperSize="9" scale="74" orientation="landscape" horizontalDpi="1200" verticalDpi="0" r:id="rId1"/>
  <colBreaks count="1" manualBreakCount="1">
    <brk id="33" max="10485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6865" r:id="rId4" name="Drop Down 1">
              <controlPr locked="0" defaultSize="0" autoLine="0" autoPict="0">
                <anchor moveWithCells="1">
                  <from>
                    <xdr:col>10</xdr:col>
                    <xdr:colOff>30480</xdr:colOff>
                    <xdr:row>6</xdr:row>
                    <xdr:rowOff>0</xdr:rowOff>
                  </from>
                  <to>
                    <xdr:col>19</xdr:col>
                    <xdr:colOff>22860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6866" r:id="rId5" name="Drop Down 2">
              <controlPr locked="0" defaultSize="0" autoLine="0" autoPict="0">
                <anchor moveWithCells="1">
                  <from>
                    <xdr:col>10</xdr:col>
                    <xdr:colOff>30480</xdr:colOff>
                    <xdr:row>8</xdr:row>
                    <xdr:rowOff>0</xdr:rowOff>
                  </from>
                  <to>
                    <xdr:col>19</xdr:col>
                    <xdr:colOff>22860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6867" r:id="rId6" name="Drop Down 3">
              <controlPr locked="0" defaultSize="0" autoLine="0" autoPict="0">
                <anchor moveWithCells="1">
                  <from>
                    <xdr:col>10</xdr:col>
                    <xdr:colOff>30480</xdr:colOff>
                    <xdr:row>10</xdr:row>
                    <xdr:rowOff>0</xdr:rowOff>
                  </from>
                  <to>
                    <xdr:col>19</xdr:col>
                    <xdr:colOff>22860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6868" r:id="rId7" name="Drop Down 4">
              <controlPr locked="0" defaultSize="0" autoLine="0" autoPict="0">
                <anchor moveWithCells="1">
                  <from>
                    <xdr:col>10</xdr:col>
                    <xdr:colOff>30480</xdr:colOff>
                    <xdr:row>12</xdr:row>
                    <xdr:rowOff>0</xdr:rowOff>
                  </from>
                  <to>
                    <xdr:col>21</xdr:col>
                    <xdr:colOff>228600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6869" r:id="rId8" name="Drop Down 5">
              <controlPr locked="0" defaultSize="0" autoLine="0" autoPict="0">
                <anchor moveWithCells="1">
                  <from>
                    <xdr:col>10</xdr:col>
                    <xdr:colOff>30480</xdr:colOff>
                    <xdr:row>14</xdr:row>
                    <xdr:rowOff>0</xdr:rowOff>
                  </from>
                  <to>
                    <xdr:col>24</xdr:col>
                    <xdr:colOff>38100</xdr:colOff>
                    <xdr:row>15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6">
    <tabColor rgb="FF00B0F0"/>
    <pageSetUpPr fitToPage="1"/>
  </sheetPr>
  <dimension ref="A1:AK51"/>
  <sheetViews>
    <sheetView showGridLines="0" showZeros="0" view="pageBreakPreview" topLeftCell="B1" zoomScaleNormal="100" zoomScaleSheetLayoutView="100" workbookViewId="0">
      <selection activeCell="B49" sqref="B49"/>
    </sheetView>
  </sheetViews>
  <sheetFormatPr defaultColWidth="9.109375" defaultRowHeight="14.4" x14ac:dyDescent="0.3"/>
  <cols>
    <col min="1" max="1" width="6.6640625" style="6" hidden="1" customWidth="1"/>
    <col min="2" max="2" width="1.33203125" style="6" customWidth="1"/>
    <col min="3" max="3" width="19.88671875" style="6" customWidth="1"/>
    <col min="4" max="4" width="12.6640625" style="6" customWidth="1"/>
    <col min="5" max="5" width="8" style="3" customWidth="1"/>
    <col min="6" max="6" width="4.5546875" style="3" customWidth="1"/>
    <col min="7" max="12" width="3.88671875" style="3" customWidth="1"/>
    <col min="13" max="13" width="2.6640625" style="3" customWidth="1"/>
    <col min="14" max="25" width="3.88671875" style="3" customWidth="1"/>
    <col min="26" max="26" width="16.33203125" style="7" customWidth="1"/>
    <col min="27" max="27" width="3.88671875" style="5" customWidth="1"/>
    <col min="28" max="16384" width="9.109375" style="3"/>
  </cols>
  <sheetData>
    <row r="1" spans="1:37" ht="153.6" customHeight="1" x14ac:dyDescent="0.3"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  <c r="AC1" s="90"/>
      <c r="AD1" s="90"/>
      <c r="AE1" s="90"/>
      <c r="AF1" s="90"/>
      <c r="AG1" s="90"/>
      <c r="AI1" s="79"/>
      <c r="AJ1" s="80"/>
      <c r="AK1" s="80"/>
    </row>
    <row r="2" spans="1:37" ht="23.25" customHeight="1" x14ac:dyDescent="0.5">
      <c r="B2" s="81" t="s">
        <v>64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  <c r="AH2" s="4"/>
      <c r="AI2" s="4"/>
    </row>
    <row r="3" spans="1:37" ht="20.25" customHeight="1" x14ac:dyDescent="0.35">
      <c r="B3" s="16"/>
      <c r="C3" s="16"/>
      <c r="D3" s="16"/>
      <c r="E3" s="17"/>
      <c r="F3" s="17"/>
      <c r="G3" s="18"/>
      <c r="H3" s="18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7"/>
      <c r="V3" s="17"/>
      <c r="W3" s="17"/>
      <c r="X3" s="17"/>
      <c r="Y3" s="17"/>
      <c r="Z3" s="20"/>
      <c r="AA3" s="17"/>
      <c r="AB3" s="17"/>
      <c r="AC3" s="17"/>
      <c r="AD3" s="17"/>
      <c r="AE3" s="82" t="s">
        <v>58</v>
      </c>
      <c r="AF3" s="83"/>
      <c r="AG3" s="83"/>
    </row>
    <row r="4" spans="1:37" ht="6.75" customHeight="1" x14ac:dyDescent="0.3">
      <c r="B4" s="16"/>
      <c r="C4" s="21"/>
      <c r="D4" s="22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  <c r="AA4" s="25"/>
      <c r="AB4" s="17"/>
      <c r="AC4" s="17"/>
      <c r="AD4" s="17"/>
      <c r="AE4" s="17"/>
      <c r="AF4" s="17"/>
      <c r="AG4" s="17"/>
    </row>
    <row r="5" spans="1:37" ht="15.75" customHeight="1" x14ac:dyDescent="0.3">
      <c r="B5" s="84"/>
      <c r="C5" s="85" t="s">
        <v>50</v>
      </c>
      <c r="D5" s="26"/>
      <c r="E5" s="30" t="s">
        <v>18</v>
      </c>
      <c r="F5" s="27"/>
      <c r="G5" s="87">
        <v>380</v>
      </c>
      <c r="H5" s="88"/>
      <c r="I5" s="89"/>
      <c r="J5" s="27"/>
      <c r="K5" s="30" t="s">
        <v>22</v>
      </c>
      <c r="L5" s="27"/>
      <c r="M5" s="28"/>
      <c r="N5" s="27"/>
      <c r="O5" s="87">
        <v>380</v>
      </c>
      <c r="P5" s="88"/>
      <c r="Q5" s="89"/>
      <c r="R5" s="27"/>
      <c r="S5" s="27"/>
      <c r="T5" s="27"/>
      <c r="U5" s="27"/>
      <c r="V5" s="27"/>
      <c r="W5" s="27"/>
      <c r="X5" s="27"/>
      <c r="Y5" s="27"/>
      <c r="Z5" s="27"/>
      <c r="AA5" s="29"/>
      <c r="AB5" s="30"/>
      <c r="AC5" s="30"/>
      <c r="AD5" s="30"/>
      <c r="AE5" s="30"/>
      <c r="AF5" s="30"/>
      <c r="AG5" s="30"/>
    </row>
    <row r="6" spans="1:37" ht="15" customHeight="1" x14ac:dyDescent="0.3">
      <c r="B6" s="84"/>
      <c r="C6" s="85"/>
      <c r="D6" s="26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31"/>
      <c r="AA6" s="29"/>
      <c r="AB6" s="30"/>
      <c r="AC6" s="30"/>
      <c r="AD6" s="30"/>
      <c r="AE6" s="30"/>
      <c r="AF6" s="30"/>
      <c r="AG6" s="30"/>
    </row>
    <row r="7" spans="1:37" ht="15.75" customHeight="1" x14ac:dyDescent="0.3">
      <c r="A7" s="8">
        <v>3</v>
      </c>
      <c r="B7" s="84"/>
      <c r="C7" s="85"/>
      <c r="D7" s="32"/>
      <c r="E7" s="27" t="s">
        <v>35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33">
        <f>INDEX(Вид_покрытия,A7+1,4)*($G$5+$O$5)</f>
        <v>5745.6</v>
      </c>
      <c r="AA7" s="34"/>
      <c r="AB7" s="30"/>
      <c r="AC7" s="30"/>
      <c r="AD7" s="30"/>
      <c r="AE7" s="30"/>
      <c r="AF7" s="30"/>
      <c r="AG7" s="30"/>
    </row>
    <row r="8" spans="1:37" ht="15" customHeight="1" x14ac:dyDescent="0.3">
      <c r="A8" s="8"/>
      <c r="B8" s="84"/>
      <c r="C8" s="85"/>
      <c r="D8" s="32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35"/>
      <c r="AA8" s="34"/>
      <c r="AB8" s="30"/>
      <c r="AC8" s="30"/>
      <c r="AD8" s="30"/>
      <c r="AE8" s="30"/>
      <c r="AF8" s="30"/>
      <c r="AG8" s="30"/>
    </row>
    <row r="9" spans="1:37" ht="15.75" customHeight="1" x14ac:dyDescent="0.3">
      <c r="A9" s="8">
        <v>1</v>
      </c>
      <c r="B9" s="84"/>
      <c r="C9" s="85"/>
      <c r="D9" s="32"/>
      <c r="E9" s="27" t="s">
        <v>14</v>
      </c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33">
        <f>INDEX(Защитный_экран,A9,4)*($G$5+$O$5)</f>
        <v>0</v>
      </c>
      <c r="AA9" s="34"/>
      <c r="AB9" s="30"/>
      <c r="AC9" s="30"/>
      <c r="AD9" s="30"/>
      <c r="AE9" s="30"/>
      <c r="AF9" s="30"/>
      <c r="AG9" s="30"/>
    </row>
    <row r="10" spans="1:37" ht="15" customHeight="1" x14ac:dyDescent="0.3">
      <c r="A10" s="8"/>
      <c r="B10" s="84"/>
      <c r="C10" s="85"/>
      <c r="D10" s="32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36"/>
      <c r="AA10" s="29"/>
      <c r="AB10" s="30"/>
      <c r="AC10" s="30"/>
      <c r="AD10" s="30"/>
      <c r="AE10" s="30"/>
      <c r="AF10" s="30"/>
      <c r="AG10" s="30"/>
    </row>
    <row r="11" spans="1:37" ht="15.75" customHeight="1" x14ac:dyDescent="0.3">
      <c r="A11" s="8">
        <v>1</v>
      </c>
      <c r="B11" s="84"/>
      <c r="C11" s="85"/>
      <c r="D11" s="32"/>
      <c r="E11" s="27" t="s">
        <v>46</v>
      </c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33">
        <f>INDEX(Защита_от_птиц,A11,4)*($G$5+$O$5)</f>
        <v>0</v>
      </c>
      <c r="AA11" s="34"/>
      <c r="AB11" s="30"/>
      <c r="AC11" s="30"/>
      <c r="AD11" s="30"/>
      <c r="AE11" s="30"/>
      <c r="AF11" s="30"/>
      <c r="AG11" s="30"/>
    </row>
    <row r="12" spans="1:37" ht="15" customHeight="1" x14ac:dyDescent="0.3">
      <c r="A12" s="8"/>
      <c r="B12" s="84"/>
      <c r="C12" s="85"/>
      <c r="D12" s="32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36"/>
      <c r="AA12" s="29"/>
      <c r="AB12" s="30"/>
      <c r="AC12" s="30"/>
      <c r="AD12" s="30"/>
      <c r="AE12" s="30"/>
      <c r="AF12" s="30"/>
      <c r="AG12" s="30"/>
    </row>
    <row r="13" spans="1:37" ht="15.75" customHeight="1" x14ac:dyDescent="0.3">
      <c r="A13" s="8">
        <v>1</v>
      </c>
      <c r="B13" s="84"/>
      <c r="C13" s="85"/>
      <c r="D13" s="32"/>
      <c r="E13" s="27" t="s">
        <v>44</v>
      </c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33">
        <f>INDEX(Отвод_конденсата,A13,4)</f>
        <v>0</v>
      </c>
      <c r="AA13" s="34"/>
      <c r="AB13" s="30"/>
      <c r="AC13" s="30"/>
      <c r="AD13" s="30"/>
      <c r="AE13" s="30"/>
      <c r="AF13" s="30"/>
      <c r="AG13" s="30"/>
    </row>
    <row r="14" spans="1:37" ht="15" customHeight="1" x14ac:dyDescent="0.3">
      <c r="A14" s="8"/>
      <c r="B14" s="84"/>
      <c r="C14" s="85"/>
      <c r="D14" s="32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36"/>
      <c r="AA14" s="29"/>
      <c r="AB14" s="30"/>
      <c r="AC14" s="30"/>
      <c r="AD14" s="30"/>
      <c r="AE14" s="30"/>
      <c r="AF14" s="30"/>
      <c r="AG14" s="30"/>
    </row>
    <row r="15" spans="1:37" ht="15.75" customHeight="1" x14ac:dyDescent="0.3">
      <c r="A15" s="8">
        <v>1</v>
      </c>
      <c r="B15" s="84"/>
      <c r="C15" s="85"/>
      <c r="D15" s="32"/>
      <c r="E15" s="27" t="s">
        <v>15</v>
      </c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33">
        <f>INDEX(Изменения_в_конструкции,A15,4)</f>
        <v>0</v>
      </c>
      <c r="AA15" s="34"/>
      <c r="AB15" s="30"/>
      <c r="AC15" s="30"/>
      <c r="AD15" s="30"/>
      <c r="AE15" s="30"/>
      <c r="AF15" s="30"/>
      <c r="AG15" s="30"/>
    </row>
    <row r="16" spans="1:37" ht="15" customHeight="1" x14ac:dyDescent="0.3">
      <c r="B16" s="84"/>
      <c r="C16" s="86"/>
      <c r="D16" s="37"/>
      <c r="E16" s="38"/>
      <c r="F16" s="38"/>
      <c r="G16" s="38"/>
      <c r="H16" s="38"/>
      <c r="I16" s="38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40"/>
      <c r="AA16" s="41"/>
      <c r="AB16" s="30"/>
      <c r="AC16" s="30"/>
      <c r="AD16" s="30"/>
      <c r="AE16" s="30"/>
      <c r="AF16" s="30"/>
      <c r="AG16" s="30"/>
    </row>
    <row r="17" spans="1:33" ht="6" customHeight="1" x14ac:dyDescent="0.3">
      <c r="B17" s="84"/>
      <c r="C17" s="42"/>
      <c r="D17" s="26"/>
      <c r="E17" s="42"/>
      <c r="F17" s="42"/>
      <c r="G17" s="42"/>
      <c r="H17" s="42"/>
      <c r="I17" s="42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43"/>
      <c r="AA17" s="30"/>
      <c r="AB17" s="30"/>
      <c r="AC17" s="30"/>
      <c r="AD17" s="30"/>
      <c r="AE17" s="30"/>
      <c r="AF17" s="30"/>
      <c r="AG17" s="30"/>
    </row>
    <row r="18" spans="1:33" ht="6" customHeight="1" x14ac:dyDescent="0.3">
      <c r="B18" s="84"/>
      <c r="C18" s="44"/>
      <c r="D18" s="45"/>
      <c r="E18" s="46"/>
      <c r="F18" s="46"/>
      <c r="G18" s="46"/>
      <c r="H18" s="46"/>
      <c r="I18" s="46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8"/>
      <c r="AA18" s="49"/>
      <c r="AB18" s="30"/>
      <c r="AC18" s="30"/>
      <c r="AD18" s="30"/>
      <c r="AE18" s="30"/>
      <c r="AF18" s="30"/>
      <c r="AG18" s="30"/>
    </row>
    <row r="19" spans="1:33" s="10" customFormat="1" ht="26.25" customHeight="1" x14ac:dyDescent="0.3">
      <c r="A19" s="9"/>
      <c r="B19" s="50"/>
      <c r="C19" s="77" t="s">
        <v>51</v>
      </c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51"/>
      <c r="Q19" s="52" t="s">
        <v>52</v>
      </c>
      <c r="R19" s="53"/>
      <c r="S19" s="53"/>
      <c r="T19" s="53"/>
      <c r="U19" s="53"/>
      <c r="V19" s="53"/>
      <c r="W19" s="53"/>
      <c r="X19" s="53"/>
      <c r="Y19" s="53"/>
      <c r="Z19" s="54">
        <f>Z7+Z9+Z11+Z13+Z15</f>
        <v>5745.6</v>
      </c>
      <c r="AA19" s="55"/>
      <c r="AB19" s="53"/>
      <c r="AC19" s="53"/>
      <c r="AD19" s="53"/>
      <c r="AE19" s="53"/>
      <c r="AF19" s="53"/>
      <c r="AG19" s="53"/>
    </row>
    <row r="20" spans="1:33" ht="15" customHeight="1" x14ac:dyDescent="0.3">
      <c r="B20" s="26"/>
      <c r="C20" s="77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43"/>
      <c r="AA20" s="29"/>
      <c r="AB20" s="30"/>
      <c r="AC20" s="30"/>
      <c r="AD20" s="30"/>
      <c r="AE20" s="30"/>
      <c r="AF20" s="30"/>
      <c r="AG20" s="30"/>
    </row>
    <row r="21" spans="1:33" ht="26.25" customHeight="1" x14ac:dyDescent="0.3">
      <c r="B21" s="26"/>
      <c r="C21" s="77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56"/>
      <c r="Q21" s="52"/>
      <c r="R21" s="30"/>
      <c r="S21" s="30"/>
      <c r="T21" s="30"/>
      <c r="U21" s="30"/>
      <c r="V21" s="30"/>
      <c r="W21" s="30"/>
      <c r="X21" s="30"/>
      <c r="Y21" s="30"/>
      <c r="Z21" s="54">
        <f>Z19*0.15</f>
        <v>861.84</v>
      </c>
      <c r="AA21" s="29"/>
      <c r="AB21" s="30"/>
      <c r="AC21" s="30"/>
      <c r="AD21" s="30"/>
      <c r="AE21" s="30"/>
      <c r="AF21" s="30"/>
      <c r="AG21" s="30"/>
    </row>
    <row r="22" spans="1:33" ht="15" customHeight="1" x14ac:dyDescent="0.3">
      <c r="B22" s="26"/>
      <c r="C22" s="77"/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43"/>
      <c r="AA22" s="29"/>
      <c r="AB22" s="30"/>
      <c r="AC22" s="30"/>
      <c r="AD22" s="30"/>
      <c r="AE22" s="30"/>
      <c r="AF22" s="30"/>
      <c r="AG22" s="30"/>
    </row>
    <row r="23" spans="1:33" ht="26.25" customHeight="1" x14ac:dyDescent="0.3">
      <c r="B23" s="26"/>
      <c r="C23" s="77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56"/>
      <c r="Q23" s="52" t="s">
        <v>56</v>
      </c>
      <c r="R23" s="30"/>
      <c r="S23" s="30"/>
      <c r="T23" s="30"/>
      <c r="U23" s="30"/>
      <c r="V23" s="30"/>
      <c r="W23" s="30"/>
      <c r="X23" s="30"/>
      <c r="Y23" s="30"/>
      <c r="Z23" s="57">
        <f>Z19-Z21</f>
        <v>4883.76</v>
      </c>
      <c r="AA23" s="29"/>
      <c r="AB23" s="30"/>
      <c r="AC23" s="30"/>
      <c r="AD23" s="30"/>
      <c r="AE23" s="30"/>
      <c r="AF23" s="30"/>
      <c r="AG23" s="30"/>
    </row>
    <row r="24" spans="1:33" ht="6" customHeight="1" x14ac:dyDescent="0.3">
      <c r="B24" s="26"/>
      <c r="C24" s="58"/>
      <c r="D24" s="37"/>
      <c r="E24" s="38"/>
      <c r="F24" s="38"/>
      <c r="G24" s="38"/>
      <c r="H24" s="38"/>
      <c r="I24" s="38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40"/>
      <c r="AA24" s="41"/>
      <c r="AB24" s="30"/>
      <c r="AC24" s="30"/>
      <c r="AD24" s="30"/>
      <c r="AE24" s="30"/>
      <c r="AF24" s="30"/>
      <c r="AG24" s="30"/>
    </row>
    <row r="25" spans="1:33" x14ac:dyDescent="0.3">
      <c r="B25" s="59"/>
      <c r="C25" s="59"/>
      <c r="D25" s="59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1"/>
      <c r="AA25" s="62"/>
      <c r="AB25" s="60"/>
      <c r="AC25" s="60"/>
      <c r="AD25" s="60"/>
      <c r="AE25" s="60"/>
      <c r="AF25" s="60"/>
      <c r="AG25" s="60"/>
    </row>
    <row r="26" spans="1:33" x14ac:dyDescent="0.3">
      <c r="B26" s="59"/>
      <c r="C26" s="59"/>
      <c r="D26" s="59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1"/>
      <c r="AA26" s="62"/>
      <c r="AB26" s="60"/>
      <c r="AC26" s="60"/>
      <c r="AD26" s="60"/>
      <c r="AE26" s="60"/>
      <c r="AF26" s="60"/>
      <c r="AG26" s="60"/>
    </row>
    <row r="27" spans="1:33" x14ac:dyDescent="0.3">
      <c r="B27" s="59"/>
      <c r="C27" s="59"/>
      <c r="D27" s="59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61"/>
      <c r="AA27" s="62"/>
      <c r="AB27" s="60"/>
      <c r="AC27" s="60"/>
      <c r="AD27" s="60"/>
      <c r="AE27" s="60"/>
      <c r="AF27" s="60"/>
      <c r="AG27" s="60"/>
    </row>
    <row r="28" spans="1:33" x14ac:dyDescent="0.3">
      <c r="B28" s="59"/>
      <c r="C28" s="59"/>
      <c r="D28" s="59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1"/>
      <c r="AA28" s="62"/>
      <c r="AB28" s="60"/>
      <c r="AC28" s="60"/>
      <c r="AD28" s="60"/>
      <c r="AE28" s="60"/>
      <c r="AF28" s="60"/>
      <c r="AG28" s="60"/>
    </row>
    <row r="29" spans="1:33" x14ac:dyDescent="0.3">
      <c r="B29" s="59"/>
      <c r="C29" s="59"/>
      <c r="D29" s="59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1"/>
      <c r="AA29" s="62"/>
      <c r="AB29" s="60"/>
      <c r="AC29" s="60"/>
      <c r="AD29" s="60"/>
      <c r="AE29" s="60"/>
      <c r="AF29" s="60"/>
      <c r="AG29" s="60"/>
    </row>
    <row r="30" spans="1:33" x14ac:dyDescent="0.3">
      <c r="B30" s="59"/>
      <c r="C30" s="59"/>
      <c r="D30" s="59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1"/>
      <c r="AA30" s="62"/>
      <c r="AB30" s="60"/>
      <c r="AC30" s="60"/>
      <c r="AD30" s="60"/>
      <c r="AE30" s="60"/>
      <c r="AF30" s="60"/>
      <c r="AG30" s="60"/>
    </row>
    <row r="31" spans="1:33" x14ac:dyDescent="0.3">
      <c r="B31" s="59"/>
      <c r="C31" s="59"/>
      <c r="D31" s="59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1"/>
      <c r="AA31" s="62"/>
      <c r="AB31" s="60"/>
      <c r="AC31" s="60"/>
      <c r="AD31" s="60"/>
      <c r="AE31" s="60"/>
      <c r="AF31" s="60"/>
      <c r="AG31" s="60"/>
    </row>
    <row r="32" spans="1:33" x14ac:dyDescent="0.3">
      <c r="B32" s="59"/>
      <c r="C32" s="59"/>
      <c r="D32" s="59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1"/>
      <c r="AA32" s="62"/>
      <c r="AB32" s="60"/>
      <c r="AC32" s="60"/>
      <c r="AD32" s="60"/>
      <c r="AE32" s="60"/>
      <c r="AF32" s="60"/>
      <c r="AG32" s="60"/>
    </row>
    <row r="33" spans="2:33" x14ac:dyDescent="0.3">
      <c r="B33" s="59"/>
      <c r="C33" s="59"/>
      <c r="D33" s="59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1"/>
      <c r="AA33" s="62"/>
      <c r="AB33" s="60"/>
      <c r="AC33" s="60"/>
      <c r="AD33" s="60"/>
      <c r="AE33" s="60"/>
      <c r="AF33" s="60"/>
      <c r="AG33" s="60"/>
    </row>
    <row r="34" spans="2:33" x14ac:dyDescent="0.3">
      <c r="B34" s="59"/>
      <c r="C34" s="59"/>
      <c r="D34" s="59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1"/>
      <c r="AA34" s="62"/>
      <c r="AB34" s="60"/>
      <c r="AC34" s="60"/>
      <c r="AD34" s="60"/>
      <c r="AE34" s="60"/>
      <c r="AF34" s="60"/>
      <c r="AG34" s="60"/>
    </row>
    <row r="35" spans="2:33" x14ac:dyDescent="0.3">
      <c r="B35" s="59"/>
      <c r="C35" s="59"/>
      <c r="D35" s="59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1"/>
      <c r="AA35" s="62"/>
      <c r="AB35" s="60"/>
      <c r="AC35" s="60"/>
      <c r="AD35" s="60"/>
      <c r="AE35" s="60"/>
      <c r="AF35" s="60"/>
      <c r="AG35" s="60"/>
    </row>
    <row r="36" spans="2:33" x14ac:dyDescent="0.3">
      <c r="B36" s="59"/>
      <c r="C36" s="59"/>
      <c r="D36" s="59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1"/>
      <c r="AA36" s="62"/>
      <c r="AB36" s="60"/>
      <c r="AC36" s="60"/>
      <c r="AD36" s="60"/>
      <c r="AE36" s="60"/>
      <c r="AF36" s="60"/>
      <c r="AG36" s="60"/>
    </row>
    <row r="37" spans="2:33" x14ac:dyDescent="0.3">
      <c r="B37" s="59"/>
      <c r="C37" s="59"/>
      <c r="D37" s="59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1"/>
      <c r="AA37" s="62"/>
      <c r="AB37" s="60"/>
      <c r="AC37" s="60"/>
      <c r="AD37" s="60"/>
      <c r="AE37" s="60"/>
      <c r="AF37" s="60"/>
      <c r="AG37" s="60"/>
    </row>
    <row r="38" spans="2:33" x14ac:dyDescent="0.3">
      <c r="B38" s="59"/>
      <c r="C38" s="59"/>
      <c r="D38" s="59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1"/>
      <c r="AA38" s="62"/>
      <c r="AB38" s="60"/>
      <c r="AC38" s="60"/>
      <c r="AD38" s="60"/>
      <c r="AE38" s="60"/>
      <c r="AF38" s="60"/>
      <c r="AG38" s="60"/>
    </row>
    <row r="39" spans="2:33" x14ac:dyDescent="0.3">
      <c r="B39" s="59"/>
      <c r="C39" s="59"/>
      <c r="D39" s="59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1"/>
      <c r="AA39" s="62"/>
      <c r="AB39" s="60"/>
      <c r="AC39" s="60"/>
      <c r="AD39" s="60"/>
      <c r="AE39" s="60"/>
      <c r="AF39" s="60"/>
      <c r="AG39" s="60"/>
    </row>
    <row r="40" spans="2:33" x14ac:dyDescent="0.3">
      <c r="B40" s="59"/>
      <c r="C40" s="59"/>
      <c r="D40" s="59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1"/>
      <c r="AA40" s="62"/>
      <c r="AB40" s="60"/>
      <c r="AC40" s="60"/>
      <c r="AD40" s="60"/>
      <c r="AE40" s="60"/>
      <c r="AF40" s="60"/>
      <c r="AG40" s="60"/>
    </row>
    <row r="41" spans="2:33" x14ac:dyDescent="0.3">
      <c r="B41" s="59"/>
      <c r="C41" s="59"/>
      <c r="D41" s="59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1"/>
      <c r="AA41" s="62"/>
      <c r="AB41" s="60"/>
      <c r="AC41" s="60"/>
      <c r="AD41" s="60"/>
      <c r="AE41" s="60"/>
      <c r="AF41" s="60"/>
      <c r="AG41" s="60"/>
    </row>
    <row r="42" spans="2:33" x14ac:dyDescent="0.3">
      <c r="B42" s="59"/>
      <c r="C42" s="59"/>
      <c r="D42" s="59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1"/>
      <c r="AA42" s="62"/>
      <c r="AB42" s="60"/>
      <c r="AC42" s="60"/>
      <c r="AD42" s="60"/>
      <c r="AE42" s="60"/>
      <c r="AF42" s="60"/>
      <c r="AG42" s="60"/>
    </row>
    <row r="43" spans="2:33" x14ac:dyDescent="0.3">
      <c r="B43" s="59"/>
      <c r="C43" s="59"/>
      <c r="D43" s="59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1"/>
      <c r="AA43" s="62"/>
      <c r="AB43" s="60"/>
      <c r="AC43" s="60"/>
      <c r="AD43" s="60"/>
      <c r="AE43" s="60"/>
      <c r="AF43" s="60"/>
      <c r="AG43" s="60"/>
    </row>
    <row r="44" spans="2:33" x14ac:dyDescent="0.3">
      <c r="B44" s="59"/>
      <c r="C44" s="59"/>
      <c r="D44" s="59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1"/>
      <c r="AA44" s="62"/>
      <c r="AB44" s="60"/>
      <c r="AC44" s="60"/>
      <c r="AD44" s="60"/>
      <c r="AE44" s="60"/>
      <c r="AF44" s="60"/>
      <c r="AG44" s="60"/>
    </row>
    <row r="45" spans="2:33" x14ac:dyDescent="0.3">
      <c r="B45" s="59"/>
      <c r="C45" s="59"/>
      <c r="D45" s="59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1"/>
      <c r="AA45" s="62"/>
      <c r="AB45" s="60"/>
      <c r="AC45" s="60"/>
      <c r="AD45" s="60"/>
      <c r="AE45" s="60"/>
      <c r="AF45" s="60"/>
      <c r="AG45" s="60"/>
    </row>
    <row r="46" spans="2:33" x14ac:dyDescent="0.3">
      <c r="B46" s="59"/>
      <c r="C46" s="59"/>
      <c r="D46" s="59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1"/>
      <c r="AA46" s="62"/>
      <c r="AB46" s="60"/>
      <c r="AC46" s="60"/>
      <c r="AD46" s="60"/>
      <c r="AE46" s="60"/>
      <c r="AF46" s="60"/>
      <c r="AG46" s="60"/>
    </row>
    <row r="47" spans="2:33" x14ac:dyDescent="0.3">
      <c r="B47" s="59"/>
      <c r="C47" s="59"/>
      <c r="D47" s="59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1"/>
      <c r="AA47" s="62"/>
      <c r="AB47" s="60"/>
      <c r="AC47" s="60"/>
      <c r="AD47" s="60"/>
      <c r="AE47" s="60"/>
      <c r="AF47" s="60"/>
      <c r="AG47" s="60"/>
    </row>
    <row r="48" spans="2:33" x14ac:dyDescent="0.3">
      <c r="B48" s="59"/>
      <c r="C48" s="59"/>
      <c r="D48" s="59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1"/>
      <c r="AA48" s="62"/>
      <c r="AB48" s="60"/>
      <c r="AC48" s="60"/>
      <c r="AD48" s="60"/>
      <c r="AE48" s="60"/>
      <c r="AF48" s="60"/>
      <c r="AG48" s="60"/>
    </row>
    <row r="49" spans="2:33" x14ac:dyDescent="0.3">
      <c r="B49" s="59"/>
      <c r="C49" s="59"/>
      <c r="D49" s="59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1"/>
      <c r="AA49" s="62"/>
      <c r="AB49" s="60"/>
      <c r="AC49" s="60"/>
      <c r="AD49" s="60"/>
      <c r="AE49" s="60"/>
      <c r="AF49" s="60"/>
      <c r="AG49" s="60"/>
    </row>
    <row r="50" spans="2:33" x14ac:dyDescent="0.3">
      <c r="B50" s="59"/>
      <c r="C50" s="59"/>
      <c r="D50" s="59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1"/>
      <c r="AA50" s="62"/>
      <c r="AB50" s="60"/>
      <c r="AC50" s="60"/>
      <c r="AD50" s="60"/>
      <c r="AE50" s="60"/>
      <c r="AF50" s="60"/>
      <c r="AG50" s="60"/>
    </row>
    <row r="51" spans="2:33" x14ac:dyDescent="0.3">
      <c r="B51" s="59"/>
      <c r="C51" s="59"/>
      <c r="D51" s="59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1"/>
      <c r="AA51" s="62"/>
      <c r="AB51" s="60"/>
      <c r="AC51" s="60"/>
      <c r="AD51" s="60"/>
      <c r="AE51" s="60"/>
      <c r="AF51" s="60"/>
      <c r="AG51" s="60"/>
    </row>
  </sheetData>
  <sheetProtection password="C503" sheet="1" formatCells="0" formatColumns="0" formatRows="0" insertColumns="0" insertRows="0" insertHyperlinks="0" deleteColumns="0" deleteRows="0" sort="0" autoFilter="0" pivotTables="0"/>
  <mergeCells count="9">
    <mergeCell ref="C19:O23"/>
    <mergeCell ref="AI1:AK1"/>
    <mergeCell ref="B2:AG2"/>
    <mergeCell ref="AE3:AG3"/>
    <mergeCell ref="B5:B18"/>
    <mergeCell ref="C5:C16"/>
    <mergeCell ref="G5:I5"/>
    <mergeCell ref="O5:Q5"/>
    <mergeCell ref="B1:AG1"/>
  </mergeCells>
  <printOptions horizontalCentered="1"/>
  <pageMargins left="0.19685039370078741" right="0.19685039370078741" top="0.39370078740157483" bottom="0.19685039370078741" header="0.31496062992125984" footer="0.31496062992125984"/>
  <pageSetup paperSize="9" scale="74" orientation="landscape" horizontalDpi="1200" verticalDpi="0" r:id="rId1"/>
  <colBreaks count="1" manualBreakCount="1">
    <brk id="33" max="20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5841" r:id="rId4" name="Drop Down 1">
              <controlPr locked="0" defaultSize="0" autoLine="0" autoPict="0">
                <anchor moveWithCells="1">
                  <from>
                    <xdr:col>10</xdr:col>
                    <xdr:colOff>30480</xdr:colOff>
                    <xdr:row>6</xdr:row>
                    <xdr:rowOff>0</xdr:rowOff>
                  </from>
                  <to>
                    <xdr:col>19</xdr:col>
                    <xdr:colOff>22860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5842" r:id="rId5" name="Drop Down 2">
              <controlPr locked="0" defaultSize="0" autoLine="0" autoPict="0">
                <anchor moveWithCells="1">
                  <from>
                    <xdr:col>10</xdr:col>
                    <xdr:colOff>30480</xdr:colOff>
                    <xdr:row>8</xdr:row>
                    <xdr:rowOff>0</xdr:rowOff>
                  </from>
                  <to>
                    <xdr:col>19</xdr:col>
                    <xdr:colOff>22860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5843" r:id="rId6" name="Drop Down 3">
              <controlPr locked="0" defaultSize="0" autoLine="0" autoPict="0">
                <anchor moveWithCells="1">
                  <from>
                    <xdr:col>10</xdr:col>
                    <xdr:colOff>30480</xdr:colOff>
                    <xdr:row>10</xdr:row>
                    <xdr:rowOff>0</xdr:rowOff>
                  </from>
                  <to>
                    <xdr:col>19</xdr:col>
                    <xdr:colOff>22860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5844" r:id="rId7" name="Drop Down 4">
              <controlPr locked="0" defaultSize="0" autoLine="0" autoPict="0">
                <anchor moveWithCells="1">
                  <from>
                    <xdr:col>10</xdr:col>
                    <xdr:colOff>30480</xdr:colOff>
                    <xdr:row>12</xdr:row>
                    <xdr:rowOff>0</xdr:rowOff>
                  </from>
                  <to>
                    <xdr:col>21</xdr:col>
                    <xdr:colOff>228600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5845" r:id="rId8" name="Drop Down 5">
              <controlPr locked="0" defaultSize="0" autoLine="0" autoPict="0">
                <anchor moveWithCells="1">
                  <from>
                    <xdr:col>10</xdr:col>
                    <xdr:colOff>30480</xdr:colOff>
                    <xdr:row>14</xdr:row>
                    <xdr:rowOff>0</xdr:rowOff>
                  </from>
                  <to>
                    <xdr:col>23</xdr:col>
                    <xdr:colOff>38100</xdr:colOff>
                    <xdr:row>15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/>
  <dimension ref="A1:P116"/>
  <sheetViews>
    <sheetView zoomScaleNormal="100" workbookViewId="0">
      <selection activeCell="F18" sqref="F18"/>
    </sheetView>
  </sheetViews>
  <sheetFormatPr defaultColWidth="28.88671875" defaultRowHeight="14.4" x14ac:dyDescent="0.3"/>
  <cols>
    <col min="1" max="1" width="39.6640625" style="2" customWidth="1"/>
    <col min="2" max="2" width="10.33203125" style="1" bestFit="1" customWidth="1"/>
    <col min="3" max="3" width="9.44140625" style="1" customWidth="1"/>
    <col min="4" max="4" width="12.109375" style="1" bestFit="1" customWidth="1"/>
    <col min="5" max="5" width="10.44140625" style="1" bestFit="1" customWidth="1"/>
    <col min="6" max="6" width="12" style="1" customWidth="1"/>
    <col min="7" max="7" width="11.5546875" style="1" customWidth="1"/>
    <col min="8" max="8" width="6" style="1" customWidth="1"/>
    <col min="9" max="9" width="36" style="2" customWidth="1"/>
    <col min="10" max="10" width="2.6640625" style="1" customWidth="1"/>
    <col min="11" max="11" width="36" style="2" bestFit="1" customWidth="1"/>
    <col min="12" max="12" width="2.6640625" style="1" customWidth="1"/>
    <col min="13" max="13" width="36" style="2" bestFit="1" customWidth="1"/>
    <col min="14" max="14" width="2.6640625" style="1" customWidth="1"/>
    <col min="15" max="15" width="33.88671875" style="2" bestFit="1" customWidth="1"/>
    <col min="16" max="16384" width="28.88671875" style="1"/>
  </cols>
  <sheetData>
    <row r="1" spans="1:16" x14ac:dyDescent="0.3">
      <c r="A1" s="63"/>
      <c r="B1" s="64">
        <v>2</v>
      </c>
      <c r="C1" s="64">
        <v>3</v>
      </c>
      <c r="D1" s="64">
        <v>4</v>
      </c>
      <c r="E1" s="64">
        <v>5</v>
      </c>
      <c r="F1" s="64">
        <v>6</v>
      </c>
      <c r="G1" s="64">
        <v>7</v>
      </c>
      <c r="H1" s="65"/>
      <c r="I1" s="63" t="s">
        <v>32</v>
      </c>
      <c r="J1" s="65"/>
      <c r="K1" s="63" t="s">
        <v>33</v>
      </c>
      <c r="L1" s="65"/>
      <c r="M1" s="63" t="s">
        <v>34</v>
      </c>
      <c r="N1" s="65"/>
      <c r="O1" s="63" t="s">
        <v>55</v>
      </c>
      <c r="P1" s="65"/>
    </row>
    <row r="2" spans="1:16" x14ac:dyDescent="0.3">
      <c r="A2" s="66" t="s">
        <v>39</v>
      </c>
      <c r="B2" s="67" t="s">
        <v>26</v>
      </c>
      <c r="C2" s="67" t="s">
        <v>27</v>
      </c>
      <c r="D2" s="67" t="s">
        <v>28</v>
      </c>
      <c r="E2" s="67" t="s">
        <v>29</v>
      </c>
      <c r="F2" s="67" t="s">
        <v>30</v>
      </c>
      <c r="G2" s="67" t="s">
        <v>31</v>
      </c>
      <c r="H2" s="65"/>
      <c r="I2" s="66" t="s">
        <v>39</v>
      </c>
      <c r="J2" s="65"/>
      <c r="K2" s="66" t="s">
        <v>39</v>
      </c>
      <c r="L2" s="65"/>
      <c r="M2" s="66" t="s">
        <v>39</v>
      </c>
      <c r="N2" s="65"/>
      <c r="O2" s="66" t="s">
        <v>39</v>
      </c>
      <c r="P2" s="65"/>
    </row>
    <row r="3" spans="1:16" x14ac:dyDescent="0.3">
      <c r="A3" s="63" t="s">
        <v>24</v>
      </c>
      <c r="B3" s="64">
        <v>3</v>
      </c>
      <c r="C3" s="64">
        <f t="shared" ref="C3:C17" si="0">B3*1.15</f>
        <v>3.4499999999999997</v>
      </c>
      <c r="D3" s="64">
        <f>B3*2.16</f>
        <v>6.48</v>
      </c>
      <c r="E3" s="64">
        <f>B3*2</f>
        <v>6</v>
      </c>
      <c r="F3" s="64">
        <f>B3*0.7</f>
        <v>2.0999999999999996</v>
      </c>
      <c r="G3" s="64">
        <f>B3*1.18</f>
        <v>3.54</v>
      </c>
      <c r="H3" s="65"/>
      <c r="I3" s="63" t="s">
        <v>24</v>
      </c>
      <c r="J3" s="65"/>
      <c r="K3" s="63" t="s">
        <v>24</v>
      </c>
      <c r="L3" s="65"/>
      <c r="M3" s="63" t="s">
        <v>24</v>
      </c>
      <c r="N3" s="65"/>
      <c r="O3" s="63" t="s">
        <v>24</v>
      </c>
      <c r="P3" s="65"/>
    </row>
    <row r="4" spans="1:16" x14ac:dyDescent="0.3">
      <c r="A4" s="63" t="s">
        <v>25</v>
      </c>
      <c r="B4" s="64">
        <v>3.3</v>
      </c>
      <c r="C4" s="64">
        <f t="shared" si="0"/>
        <v>3.7949999999999995</v>
      </c>
      <c r="D4" s="64">
        <f t="shared" ref="D4:D13" si="1">B4*2.16</f>
        <v>7.1280000000000001</v>
      </c>
      <c r="E4" s="64">
        <f t="shared" ref="E4:E18" si="2">B4*2</f>
        <v>6.6</v>
      </c>
      <c r="F4" s="64">
        <f t="shared" ref="F4:F18" si="3">B4*0.7</f>
        <v>2.3099999999999996</v>
      </c>
      <c r="G4" s="64">
        <f t="shared" ref="G4:G18" si="4">B4*1.18</f>
        <v>3.8939999999999997</v>
      </c>
      <c r="H4" s="65"/>
      <c r="I4" s="63" t="s">
        <v>25</v>
      </c>
      <c r="J4" s="65"/>
      <c r="K4" s="63" t="s">
        <v>25</v>
      </c>
      <c r="L4" s="65"/>
      <c r="M4" s="63" t="s">
        <v>25</v>
      </c>
      <c r="N4" s="65"/>
      <c r="O4" s="63" t="s">
        <v>25</v>
      </c>
      <c r="P4" s="65"/>
    </row>
    <row r="5" spans="1:16" x14ac:dyDescent="0.3">
      <c r="A5" s="63" t="s">
        <v>23</v>
      </c>
      <c r="B5" s="64">
        <v>3.5</v>
      </c>
      <c r="C5" s="64">
        <f t="shared" si="0"/>
        <v>4.0249999999999995</v>
      </c>
      <c r="D5" s="64">
        <f t="shared" si="1"/>
        <v>7.5600000000000005</v>
      </c>
      <c r="E5" s="64">
        <f t="shared" si="2"/>
        <v>7</v>
      </c>
      <c r="F5" s="64">
        <f t="shared" si="3"/>
        <v>2.4499999999999997</v>
      </c>
      <c r="G5" s="64">
        <f t="shared" si="4"/>
        <v>4.13</v>
      </c>
      <c r="H5" s="65"/>
      <c r="I5" s="63" t="s">
        <v>23</v>
      </c>
      <c r="J5" s="65"/>
      <c r="K5" s="63" t="s">
        <v>23</v>
      </c>
      <c r="L5" s="65"/>
      <c r="M5" s="63" t="s">
        <v>23</v>
      </c>
      <c r="N5" s="65"/>
      <c r="O5" s="63" t="s">
        <v>23</v>
      </c>
      <c r="P5" s="65"/>
    </row>
    <row r="6" spans="1:16" x14ac:dyDescent="0.3">
      <c r="A6" s="63" t="s">
        <v>4</v>
      </c>
      <c r="B6" s="64">
        <v>3.8</v>
      </c>
      <c r="C6" s="64">
        <f t="shared" si="0"/>
        <v>4.3699999999999992</v>
      </c>
      <c r="D6" s="64">
        <f t="shared" si="1"/>
        <v>8.2080000000000002</v>
      </c>
      <c r="E6" s="64">
        <f t="shared" si="2"/>
        <v>7.6</v>
      </c>
      <c r="F6" s="64">
        <v>2.7</v>
      </c>
      <c r="G6" s="64">
        <f t="shared" si="4"/>
        <v>4.484</v>
      </c>
      <c r="H6" s="65"/>
      <c r="I6" s="63" t="s">
        <v>4</v>
      </c>
      <c r="J6" s="65"/>
      <c r="K6" s="63" t="s">
        <v>4</v>
      </c>
      <c r="L6" s="65"/>
      <c r="M6" s="63" t="s">
        <v>4</v>
      </c>
      <c r="N6" s="65"/>
      <c r="O6" s="63" t="s">
        <v>4</v>
      </c>
      <c r="P6" s="65"/>
    </row>
    <row r="7" spans="1:16" x14ac:dyDescent="0.3">
      <c r="A7" s="63" t="s">
        <v>3</v>
      </c>
      <c r="B7" s="64">
        <v>4</v>
      </c>
      <c r="C7" s="64">
        <f t="shared" si="0"/>
        <v>4.5999999999999996</v>
      </c>
      <c r="D7" s="64">
        <f t="shared" si="1"/>
        <v>8.64</v>
      </c>
      <c r="E7" s="64">
        <f t="shared" si="2"/>
        <v>8</v>
      </c>
      <c r="F7" s="64">
        <f t="shared" si="3"/>
        <v>2.8</v>
      </c>
      <c r="G7" s="64">
        <f t="shared" si="4"/>
        <v>4.72</v>
      </c>
      <c r="H7" s="65"/>
      <c r="I7" s="63" t="s">
        <v>3</v>
      </c>
      <c r="J7" s="65"/>
      <c r="K7" s="63" t="s">
        <v>3</v>
      </c>
      <c r="L7" s="65"/>
      <c r="M7" s="63" t="s">
        <v>3</v>
      </c>
      <c r="N7" s="65"/>
      <c r="O7" s="63" t="s">
        <v>3</v>
      </c>
      <c r="P7" s="65"/>
    </row>
    <row r="8" spans="1:16" x14ac:dyDescent="0.3">
      <c r="A8" s="63" t="s">
        <v>0</v>
      </c>
      <c r="B8" s="64">
        <v>3.9</v>
      </c>
      <c r="C8" s="64">
        <f t="shared" si="0"/>
        <v>4.4849999999999994</v>
      </c>
      <c r="D8" s="64">
        <f t="shared" si="1"/>
        <v>8.4239999999999995</v>
      </c>
      <c r="E8" s="64">
        <f t="shared" si="2"/>
        <v>7.8</v>
      </c>
      <c r="F8" s="64">
        <f t="shared" si="3"/>
        <v>2.73</v>
      </c>
      <c r="G8" s="64">
        <f t="shared" si="4"/>
        <v>4.6019999999999994</v>
      </c>
      <c r="H8" s="65"/>
      <c r="I8" s="63" t="s">
        <v>0</v>
      </c>
      <c r="J8" s="65"/>
      <c r="K8" s="63" t="s">
        <v>0</v>
      </c>
      <c r="L8" s="65"/>
      <c r="M8" s="63" t="s">
        <v>0</v>
      </c>
      <c r="N8" s="65"/>
      <c r="O8" s="63" t="s">
        <v>0</v>
      </c>
      <c r="P8" s="65"/>
    </row>
    <row r="9" spans="1:16" x14ac:dyDescent="0.3">
      <c r="A9" s="63" t="s">
        <v>57</v>
      </c>
      <c r="B9" s="64">
        <v>3.9</v>
      </c>
      <c r="C9" s="64">
        <f t="shared" si="0"/>
        <v>4.4849999999999994</v>
      </c>
      <c r="D9" s="64">
        <f t="shared" si="1"/>
        <v>8.4239999999999995</v>
      </c>
      <c r="E9" s="64">
        <f t="shared" si="2"/>
        <v>7.8</v>
      </c>
      <c r="F9" s="64">
        <f t="shared" si="3"/>
        <v>2.73</v>
      </c>
      <c r="G9" s="64">
        <f t="shared" si="4"/>
        <v>4.6019999999999994</v>
      </c>
      <c r="H9" s="65"/>
      <c r="I9" s="63" t="s">
        <v>57</v>
      </c>
      <c r="J9" s="65"/>
      <c r="K9" s="63" t="s">
        <v>57</v>
      </c>
      <c r="L9" s="65"/>
      <c r="M9" s="63" t="s">
        <v>57</v>
      </c>
      <c r="N9" s="65"/>
      <c r="O9" s="63" t="s">
        <v>57</v>
      </c>
      <c r="P9" s="65"/>
    </row>
    <row r="10" spans="1:16" x14ac:dyDescent="0.3">
      <c r="A10" s="63" t="s">
        <v>5</v>
      </c>
      <c r="B10" s="64">
        <v>3.9</v>
      </c>
      <c r="C10" s="64">
        <f t="shared" si="0"/>
        <v>4.4849999999999994</v>
      </c>
      <c r="D10" s="64">
        <f t="shared" si="1"/>
        <v>8.4239999999999995</v>
      </c>
      <c r="E10" s="64">
        <f t="shared" si="2"/>
        <v>7.8</v>
      </c>
      <c r="F10" s="64">
        <f t="shared" si="3"/>
        <v>2.73</v>
      </c>
      <c r="G10" s="64">
        <f t="shared" si="4"/>
        <v>4.6019999999999994</v>
      </c>
      <c r="H10" s="65"/>
      <c r="I10" s="63" t="s">
        <v>5</v>
      </c>
      <c r="J10" s="65"/>
      <c r="K10" s="63" t="s">
        <v>5</v>
      </c>
      <c r="L10" s="65"/>
      <c r="M10" s="63" t="s">
        <v>5</v>
      </c>
      <c r="N10" s="65"/>
      <c r="O10" s="63" t="s">
        <v>5</v>
      </c>
      <c r="P10" s="65"/>
    </row>
    <row r="11" spans="1:16" x14ac:dyDescent="0.3">
      <c r="A11" s="63" t="s">
        <v>6</v>
      </c>
      <c r="B11" s="64">
        <v>4.0999999999999996</v>
      </c>
      <c r="C11" s="64">
        <f t="shared" si="0"/>
        <v>4.714999999999999</v>
      </c>
      <c r="D11" s="64">
        <f t="shared" si="1"/>
        <v>8.8559999999999999</v>
      </c>
      <c r="E11" s="64">
        <f t="shared" si="2"/>
        <v>8.1999999999999993</v>
      </c>
      <c r="F11" s="64">
        <f t="shared" si="3"/>
        <v>2.8699999999999997</v>
      </c>
      <c r="G11" s="64">
        <f t="shared" si="4"/>
        <v>4.8379999999999992</v>
      </c>
      <c r="H11" s="65"/>
      <c r="I11" s="63" t="s">
        <v>6</v>
      </c>
      <c r="J11" s="65"/>
      <c r="K11" s="63" t="s">
        <v>6</v>
      </c>
      <c r="L11" s="65"/>
      <c r="M11" s="63" t="s">
        <v>6</v>
      </c>
      <c r="N11" s="65"/>
      <c r="O11" s="63" t="s">
        <v>6</v>
      </c>
      <c r="P11" s="65"/>
    </row>
    <row r="12" spans="1:16" x14ac:dyDescent="0.3">
      <c r="A12" s="68" t="s">
        <v>7</v>
      </c>
      <c r="B12" s="64">
        <v>5</v>
      </c>
      <c r="C12" s="64">
        <f t="shared" si="0"/>
        <v>5.75</v>
      </c>
      <c r="D12" s="64">
        <f t="shared" si="1"/>
        <v>10.8</v>
      </c>
      <c r="E12" s="64">
        <f t="shared" si="2"/>
        <v>10</v>
      </c>
      <c r="F12" s="64">
        <f t="shared" si="3"/>
        <v>3.5</v>
      </c>
      <c r="G12" s="64">
        <f t="shared" si="4"/>
        <v>5.8999999999999995</v>
      </c>
      <c r="H12" s="65"/>
      <c r="I12" s="68" t="s">
        <v>7</v>
      </c>
      <c r="J12" s="65"/>
      <c r="K12" s="68" t="s">
        <v>7</v>
      </c>
      <c r="L12" s="65"/>
      <c r="M12" s="68" t="s">
        <v>7</v>
      </c>
      <c r="N12" s="65"/>
      <c r="O12" s="68" t="s">
        <v>7</v>
      </c>
      <c r="P12" s="65"/>
    </row>
    <row r="13" spans="1:16" x14ac:dyDescent="0.3">
      <c r="A13" s="63" t="s">
        <v>8</v>
      </c>
      <c r="B13" s="64">
        <v>4.3</v>
      </c>
      <c r="C13" s="64">
        <f t="shared" si="0"/>
        <v>4.9449999999999994</v>
      </c>
      <c r="D13" s="64">
        <f t="shared" si="1"/>
        <v>9.2880000000000003</v>
      </c>
      <c r="E13" s="64">
        <f t="shared" si="2"/>
        <v>8.6</v>
      </c>
      <c r="F13" s="64">
        <f t="shared" si="3"/>
        <v>3.01</v>
      </c>
      <c r="G13" s="64">
        <f t="shared" si="4"/>
        <v>5.0739999999999998</v>
      </c>
      <c r="H13" s="65"/>
      <c r="I13" s="63" t="s">
        <v>8</v>
      </c>
      <c r="J13" s="65"/>
      <c r="K13" s="63" t="s">
        <v>8</v>
      </c>
      <c r="L13" s="65"/>
      <c r="M13" s="63" t="s">
        <v>8</v>
      </c>
      <c r="N13" s="65"/>
      <c r="O13" s="63" t="s">
        <v>8</v>
      </c>
      <c r="P13" s="65"/>
    </row>
    <row r="14" spans="1:16" x14ac:dyDescent="0.3">
      <c r="A14" s="63" t="s">
        <v>9</v>
      </c>
      <c r="B14" s="64">
        <v>4.2</v>
      </c>
      <c r="C14" s="64">
        <f t="shared" si="0"/>
        <v>4.83</v>
      </c>
      <c r="D14" s="64">
        <f t="shared" ref="D14:D17" si="5">B14*2.16</f>
        <v>9.072000000000001</v>
      </c>
      <c r="E14" s="64">
        <f t="shared" si="2"/>
        <v>8.4</v>
      </c>
      <c r="F14" s="64">
        <f t="shared" si="3"/>
        <v>2.94</v>
      </c>
      <c r="G14" s="64">
        <f t="shared" si="4"/>
        <v>4.9559999999999995</v>
      </c>
      <c r="H14" s="65"/>
      <c r="I14" s="63" t="s">
        <v>9</v>
      </c>
      <c r="J14" s="65"/>
      <c r="K14" s="63" t="s">
        <v>9</v>
      </c>
      <c r="L14" s="65"/>
      <c r="M14" s="63" t="s">
        <v>9</v>
      </c>
      <c r="N14" s="65"/>
      <c r="O14" s="63" t="s">
        <v>9</v>
      </c>
      <c r="P14" s="65"/>
    </row>
    <row r="15" spans="1:16" x14ac:dyDescent="0.3">
      <c r="A15" s="63" t="s">
        <v>10</v>
      </c>
      <c r="B15" s="64">
        <v>4.0999999999999996</v>
      </c>
      <c r="C15" s="64">
        <f t="shared" si="0"/>
        <v>4.714999999999999</v>
      </c>
      <c r="D15" s="64">
        <f>B15*2.16</f>
        <v>8.8559999999999999</v>
      </c>
      <c r="E15" s="64">
        <f t="shared" si="2"/>
        <v>8.1999999999999993</v>
      </c>
      <c r="F15" s="64">
        <f t="shared" si="3"/>
        <v>2.8699999999999997</v>
      </c>
      <c r="G15" s="64">
        <f t="shared" si="4"/>
        <v>4.8379999999999992</v>
      </c>
      <c r="H15" s="65"/>
      <c r="I15" s="63" t="s">
        <v>10</v>
      </c>
      <c r="J15" s="65"/>
      <c r="K15" s="63" t="s">
        <v>10</v>
      </c>
      <c r="L15" s="65"/>
      <c r="M15" s="63" t="s">
        <v>10</v>
      </c>
      <c r="N15" s="65"/>
      <c r="O15" s="63" t="s">
        <v>10</v>
      </c>
      <c r="P15" s="65"/>
    </row>
    <row r="16" spans="1:16" x14ac:dyDescent="0.3">
      <c r="A16" s="63" t="s">
        <v>11</v>
      </c>
      <c r="B16" s="64">
        <v>4.4000000000000004</v>
      </c>
      <c r="C16" s="64">
        <f t="shared" si="0"/>
        <v>5.0599999999999996</v>
      </c>
      <c r="D16" s="64">
        <f t="shared" si="5"/>
        <v>9.5040000000000013</v>
      </c>
      <c r="E16" s="64">
        <f t="shared" si="2"/>
        <v>8.8000000000000007</v>
      </c>
      <c r="F16" s="64">
        <f t="shared" si="3"/>
        <v>3.08</v>
      </c>
      <c r="G16" s="64">
        <f t="shared" si="4"/>
        <v>5.1920000000000002</v>
      </c>
      <c r="H16" s="65"/>
      <c r="I16" s="63" t="s">
        <v>11</v>
      </c>
      <c r="J16" s="65"/>
      <c r="K16" s="63" t="s">
        <v>11</v>
      </c>
      <c r="L16" s="65"/>
      <c r="M16" s="63" t="s">
        <v>11</v>
      </c>
      <c r="N16" s="65"/>
      <c r="O16" s="63" t="s">
        <v>11</v>
      </c>
      <c r="P16" s="65"/>
    </row>
    <row r="17" spans="1:16" x14ac:dyDescent="0.3">
      <c r="A17" s="63" t="s">
        <v>17</v>
      </c>
      <c r="B17" s="64">
        <v>12.1</v>
      </c>
      <c r="C17" s="64">
        <f t="shared" si="0"/>
        <v>13.914999999999999</v>
      </c>
      <c r="D17" s="64">
        <f t="shared" si="5"/>
        <v>26.135999999999999</v>
      </c>
      <c r="E17" s="64">
        <f t="shared" si="2"/>
        <v>24.2</v>
      </c>
      <c r="F17" s="64">
        <f t="shared" si="3"/>
        <v>8.4699999999999989</v>
      </c>
      <c r="G17" s="64">
        <f t="shared" si="4"/>
        <v>14.277999999999999</v>
      </c>
      <c r="H17" s="65"/>
      <c r="I17" s="63" t="s">
        <v>17</v>
      </c>
      <c r="J17" s="65"/>
      <c r="K17" s="63" t="s">
        <v>17</v>
      </c>
      <c r="L17" s="65"/>
      <c r="M17" s="63" t="s">
        <v>17</v>
      </c>
      <c r="N17" s="65"/>
      <c r="O17" s="63" t="s">
        <v>17</v>
      </c>
      <c r="P17" s="65"/>
    </row>
    <row r="18" spans="1:16" x14ac:dyDescent="0.3">
      <c r="A18" s="63" t="s">
        <v>1</v>
      </c>
      <c r="B18" s="64">
        <v>6.5</v>
      </c>
      <c r="C18" s="64">
        <f>B18*1.15</f>
        <v>7.4749999999999996</v>
      </c>
      <c r="D18" s="64">
        <f>B18*2.16</f>
        <v>14.040000000000001</v>
      </c>
      <c r="E18" s="64">
        <f t="shared" si="2"/>
        <v>13</v>
      </c>
      <c r="F18" s="64">
        <f t="shared" si="3"/>
        <v>4.55</v>
      </c>
      <c r="G18" s="64">
        <f t="shared" si="4"/>
        <v>7.67</v>
      </c>
      <c r="H18" s="65"/>
      <c r="I18" s="63" t="s">
        <v>1</v>
      </c>
      <c r="J18" s="65"/>
      <c r="K18" s="63" t="s">
        <v>1</v>
      </c>
      <c r="L18" s="65"/>
      <c r="M18" s="63" t="s">
        <v>1</v>
      </c>
      <c r="N18" s="65"/>
      <c r="O18" s="63" t="s">
        <v>1</v>
      </c>
      <c r="P18" s="65"/>
    </row>
    <row r="19" spans="1:16" x14ac:dyDescent="0.3">
      <c r="A19" s="63"/>
      <c r="B19" s="64"/>
      <c r="C19" s="64"/>
      <c r="D19" s="64"/>
      <c r="E19" s="64"/>
      <c r="F19" s="64"/>
      <c r="G19" s="64"/>
      <c r="H19" s="65"/>
      <c r="I19" s="63"/>
      <c r="J19" s="65"/>
      <c r="K19" s="63"/>
      <c r="L19" s="65"/>
      <c r="M19" s="63"/>
      <c r="N19" s="65"/>
      <c r="O19" s="63"/>
      <c r="P19" s="65"/>
    </row>
    <row r="20" spans="1:16" x14ac:dyDescent="0.3">
      <c r="A20" s="63"/>
      <c r="B20" s="64"/>
      <c r="C20" s="64"/>
      <c r="D20" s="64"/>
      <c r="E20" s="64"/>
      <c r="F20" s="64"/>
      <c r="G20" s="64"/>
      <c r="H20" s="65"/>
      <c r="I20" s="63"/>
      <c r="J20" s="65"/>
      <c r="K20" s="63"/>
      <c r="L20" s="65"/>
      <c r="M20" s="63"/>
      <c r="N20" s="65"/>
      <c r="O20" s="63"/>
      <c r="P20" s="65"/>
    </row>
    <row r="21" spans="1:16" x14ac:dyDescent="0.3">
      <c r="A21" s="63"/>
      <c r="B21" s="64"/>
      <c r="C21" s="64"/>
      <c r="D21" s="64"/>
      <c r="E21" s="64"/>
      <c r="F21" s="64"/>
      <c r="G21" s="64"/>
      <c r="H21" s="65"/>
      <c r="I21" s="63"/>
      <c r="J21" s="65"/>
      <c r="K21" s="63"/>
      <c r="L21" s="65"/>
      <c r="M21" s="63"/>
      <c r="N21" s="65"/>
      <c r="O21" s="63"/>
      <c r="P21" s="65"/>
    </row>
    <row r="22" spans="1:16" x14ac:dyDescent="0.3">
      <c r="A22" s="63"/>
      <c r="B22" s="64"/>
      <c r="C22" s="64"/>
      <c r="D22" s="64"/>
      <c r="E22" s="64"/>
      <c r="F22" s="64"/>
      <c r="G22" s="64"/>
      <c r="H22" s="65"/>
      <c r="I22" s="63"/>
      <c r="J22" s="65"/>
      <c r="K22" s="63"/>
      <c r="L22" s="65"/>
      <c r="M22" s="63"/>
      <c r="N22" s="65"/>
      <c r="O22" s="63"/>
      <c r="P22" s="65"/>
    </row>
    <row r="23" spans="1:16" x14ac:dyDescent="0.3">
      <c r="A23" s="69" t="s">
        <v>12</v>
      </c>
      <c r="B23" s="67" t="s">
        <v>26</v>
      </c>
      <c r="C23" s="67" t="s">
        <v>27</v>
      </c>
      <c r="D23" s="67" t="s">
        <v>28</v>
      </c>
      <c r="E23" s="67" t="s">
        <v>29</v>
      </c>
      <c r="F23" s="67" t="s">
        <v>30</v>
      </c>
      <c r="G23" s="67" t="s">
        <v>31</v>
      </c>
      <c r="H23" s="65"/>
      <c r="I23" s="69" t="s">
        <v>12</v>
      </c>
      <c r="J23" s="65"/>
      <c r="K23" s="69" t="s">
        <v>12</v>
      </c>
      <c r="L23" s="65"/>
      <c r="M23" s="69" t="s">
        <v>12</v>
      </c>
      <c r="N23" s="65"/>
      <c r="O23" s="69"/>
      <c r="P23" s="65"/>
    </row>
    <row r="24" spans="1:16" x14ac:dyDescent="0.3">
      <c r="A24" s="70" t="s">
        <v>16</v>
      </c>
      <c r="B24" s="67">
        <v>0</v>
      </c>
      <c r="C24" s="67">
        <v>0</v>
      </c>
      <c r="D24" s="67">
        <v>0</v>
      </c>
      <c r="E24" s="67">
        <v>0</v>
      </c>
      <c r="F24" s="67">
        <v>0</v>
      </c>
      <c r="G24" s="67">
        <v>0</v>
      </c>
      <c r="H24" s="65"/>
      <c r="I24" s="70" t="s">
        <v>16</v>
      </c>
      <c r="J24" s="65"/>
      <c r="K24" s="70" t="s">
        <v>16</v>
      </c>
      <c r="L24" s="65"/>
      <c r="M24" s="70" t="s">
        <v>16</v>
      </c>
      <c r="N24" s="65"/>
      <c r="O24" s="70"/>
      <c r="P24" s="65"/>
    </row>
    <row r="25" spans="1:16" x14ac:dyDescent="0.3">
      <c r="A25" s="71" t="s">
        <v>37</v>
      </c>
      <c r="B25" s="72">
        <v>0.42</v>
      </c>
      <c r="C25" s="72">
        <v>0.42</v>
      </c>
      <c r="D25" s="72">
        <v>0.42</v>
      </c>
      <c r="E25" s="72">
        <v>0.42</v>
      </c>
      <c r="F25" s="72">
        <v>0.504</v>
      </c>
      <c r="G25" s="72">
        <v>0</v>
      </c>
      <c r="H25" s="65"/>
      <c r="I25" s="71" t="s">
        <v>37</v>
      </c>
      <c r="J25" s="65"/>
      <c r="K25" s="71" t="s">
        <v>37</v>
      </c>
      <c r="L25" s="65"/>
      <c r="M25" s="71" t="s">
        <v>37</v>
      </c>
      <c r="N25" s="65"/>
      <c r="O25" s="71"/>
      <c r="P25" s="65"/>
    </row>
    <row r="26" spans="1:16" x14ac:dyDescent="0.3">
      <c r="A26" s="71" t="s">
        <v>38</v>
      </c>
      <c r="B26" s="72">
        <v>1.7</v>
      </c>
      <c r="C26" s="72">
        <v>1.7</v>
      </c>
      <c r="D26" s="72">
        <v>1.7</v>
      </c>
      <c r="E26" s="72">
        <v>1.7</v>
      </c>
      <c r="F26" s="72">
        <v>2.04</v>
      </c>
      <c r="G26" s="72">
        <v>0</v>
      </c>
      <c r="H26" s="65"/>
      <c r="I26" s="71" t="s">
        <v>38</v>
      </c>
      <c r="J26" s="65"/>
      <c r="K26" s="71" t="s">
        <v>38</v>
      </c>
      <c r="L26" s="65"/>
      <c r="M26" s="71" t="s">
        <v>38</v>
      </c>
      <c r="N26" s="65"/>
      <c r="O26" s="71"/>
      <c r="P26" s="65"/>
    </row>
    <row r="27" spans="1:16" x14ac:dyDescent="0.3">
      <c r="A27" s="63"/>
      <c r="B27" s="64"/>
      <c r="C27" s="64"/>
      <c r="D27" s="64"/>
      <c r="E27" s="64"/>
      <c r="F27" s="64"/>
      <c r="G27" s="64"/>
      <c r="H27" s="65"/>
      <c r="I27" s="63"/>
      <c r="J27" s="65"/>
      <c r="K27" s="63"/>
      <c r="L27" s="65"/>
      <c r="M27" s="63"/>
      <c r="N27" s="65"/>
      <c r="O27" s="63"/>
      <c r="P27" s="65"/>
    </row>
    <row r="28" spans="1:16" x14ac:dyDescent="0.3">
      <c r="A28" s="63"/>
      <c r="B28" s="64"/>
      <c r="C28" s="64"/>
      <c r="D28" s="64"/>
      <c r="E28" s="64"/>
      <c r="F28" s="64"/>
      <c r="G28" s="64"/>
      <c r="H28" s="65"/>
      <c r="I28" s="63"/>
      <c r="J28" s="65"/>
      <c r="K28" s="63"/>
      <c r="L28" s="65"/>
      <c r="M28" s="63"/>
      <c r="N28" s="65"/>
      <c r="O28" s="63"/>
      <c r="P28" s="65"/>
    </row>
    <row r="29" spans="1:16" x14ac:dyDescent="0.3">
      <c r="A29" s="63"/>
      <c r="B29" s="64"/>
      <c r="C29" s="64"/>
      <c r="D29" s="64"/>
      <c r="E29" s="64"/>
      <c r="F29" s="64"/>
      <c r="G29" s="64"/>
      <c r="H29" s="65"/>
      <c r="I29" s="63"/>
      <c r="J29" s="65"/>
      <c r="K29" s="63"/>
      <c r="L29" s="65"/>
      <c r="M29" s="63"/>
      <c r="N29" s="65"/>
      <c r="O29" s="63"/>
      <c r="P29" s="65"/>
    </row>
    <row r="30" spans="1:16" x14ac:dyDescent="0.3">
      <c r="A30" s="63"/>
      <c r="B30" s="64"/>
      <c r="C30" s="64"/>
      <c r="D30" s="64"/>
      <c r="E30" s="64"/>
      <c r="F30" s="64"/>
      <c r="G30" s="64"/>
      <c r="H30" s="65"/>
      <c r="I30" s="63"/>
      <c r="J30" s="65"/>
      <c r="K30" s="63"/>
      <c r="L30" s="65"/>
      <c r="M30" s="63"/>
      <c r="N30" s="65"/>
      <c r="O30" s="63"/>
      <c r="P30" s="65"/>
    </row>
    <row r="31" spans="1:16" x14ac:dyDescent="0.3">
      <c r="A31" s="69" t="s">
        <v>36</v>
      </c>
      <c r="B31" s="67" t="s">
        <v>26</v>
      </c>
      <c r="C31" s="67" t="s">
        <v>27</v>
      </c>
      <c r="D31" s="67" t="s">
        <v>28</v>
      </c>
      <c r="E31" s="67" t="s">
        <v>29</v>
      </c>
      <c r="F31" s="67" t="s">
        <v>30</v>
      </c>
      <c r="G31" s="67" t="s">
        <v>31</v>
      </c>
      <c r="H31" s="65"/>
      <c r="I31" s="69" t="s">
        <v>36</v>
      </c>
      <c r="J31" s="65"/>
      <c r="K31" s="69" t="s">
        <v>36</v>
      </c>
      <c r="L31" s="65"/>
      <c r="M31" s="69" t="s">
        <v>36</v>
      </c>
      <c r="N31" s="65"/>
      <c r="O31" s="69"/>
      <c r="P31" s="65"/>
    </row>
    <row r="32" spans="1:16" x14ac:dyDescent="0.3">
      <c r="A32" s="70" t="s">
        <v>16</v>
      </c>
      <c r="B32" s="64">
        <v>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5"/>
      <c r="I32" s="70" t="s">
        <v>16</v>
      </c>
      <c r="J32" s="65"/>
      <c r="K32" s="70" t="s">
        <v>16</v>
      </c>
      <c r="L32" s="65"/>
      <c r="M32" s="70" t="s">
        <v>16</v>
      </c>
      <c r="N32" s="65"/>
      <c r="O32" s="70"/>
      <c r="P32" s="65"/>
    </row>
    <row r="33" spans="1:16" x14ac:dyDescent="0.3">
      <c r="A33" s="71" t="s">
        <v>40</v>
      </c>
      <c r="B33" s="72">
        <v>0.8</v>
      </c>
      <c r="C33" s="72">
        <v>0.8</v>
      </c>
      <c r="D33" s="72">
        <v>0.8</v>
      </c>
      <c r="E33" s="72">
        <v>0.8</v>
      </c>
      <c r="F33" s="72">
        <v>0.96</v>
      </c>
      <c r="G33" s="72">
        <v>0</v>
      </c>
      <c r="H33" s="65"/>
      <c r="I33" s="71" t="s">
        <v>40</v>
      </c>
      <c r="J33" s="65"/>
      <c r="K33" s="71" t="s">
        <v>40</v>
      </c>
      <c r="L33" s="65"/>
      <c r="M33" s="71" t="s">
        <v>40</v>
      </c>
      <c r="N33" s="65"/>
      <c r="O33" s="71"/>
      <c r="P33" s="65"/>
    </row>
    <row r="34" spans="1:16" x14ac:dyDescent="0.3">
      <c r="A34" s="71" t="s">
        <v>2</v>
      </c>
      <c r="B34" s="72">
        <v>1.4</v>
      </c>
      <c r="C34" s="72">
        <v>1.4</v>
      </c>
      <c r="D34" s="72">
        <v>2.6</v>
      </c>
      <c r="E34" s="64" t="s">
        <v>21</v>
      </c>
      <c r="F34" s="72"/>
      <c r="G34" s="72"/>
      <c r="H34" s="65"/>
      <c r="I34" s="71" t="s">
        <v>19</v>
      </c>
      <c r="J34" s="65"/>
      <c r="K34" s="71"/>
      <c r="L34" s="65"/>
      <c r="M34" s="71"/>
      <c r="N34" s="65"/>
      <c r="O34" s="71"/>
      <c r="P34" s="65"/>
    </row>
    <row r="35" spans="1:16" x14ac:dyDescent="0.3">
      <c r="A35" s="63"/>
      <c r="B35" s="64"/>
      <c r="C35" s="64"/>
      <c r="D35" s="64">
        <v>3.4</v>
      </c>
      <c r="E35" s="64"/>
      <c r="F35" s="64"/>
      <c r="G35" s="64"/>
      <c r="H35" s="65"/>
      <c r="I35" s="63" t="s">
        <v>20</v>
      </c>
      <c r="J35" s="65"/>
      <c r="K35" s="63"/>
      <c r="L35" s="65"/>
      <c r="M35" s="63"/>
      <c r="N35" s="65"/>
      <c r="O35" s="63"/>
      <c r="P35" s="65"/>
    </row>
    <row r="36" spans="1:16" x14ac:dyDescent="0.3">
      <c r="A36" s="63"/>
      <c r="B36" s="64"/>
      <c r="C36" s="64"/>
      <c r="D36" s="64"/>
      <c r="E36" s="64"/>
      <c r="F36" s="64"/>
      <c r="G36" s="64"/>
      <c r="H36" s="65"/>
      <c r="I36" s="63"/>
      <c r="J36" s="65"/>
      <c r="K36" s="63"/>
      <c r="L36" s="65"/>
      <c r="M36" s="63"/>
      <c r="N36" s="65"/>
      <c r="O36" s="63"/>
      <c r="P36" s="65"/>
    </row>
    <row r="37" spans="1:16" x14ac:dyDescent="0.3">
      <c r="A37" s="63"/>
      <c r="B37" s="64"/>
      <c r="C37" s="64"/>
      <c r="D37" s="64"/>
      <c r="E37" s="64"/>
      <c r="F37" s="64"/>
      <c r="G37" s="64"/>
      <c r="H37" s="65"/>
      <c r="I37" s="63"/>
      <c r="J37" s="65"/>
      <c r="K37" s="63"/>
      <c r="L37" s="65"/>
      <c r="M37" s="63"/>
      <c r="N37" s="65"/>
      <c r="O37" s="63"/>
      <c r="P37" s="65"/>
    </row>
    <row r="38" spans="1:16" x14ac:dyDescent="0.3">
      <c r="A38" s="63"/>
      <c r="B38" s="64"/>
      <c r="C38" s="64"/>
      <c r="D38" s="64"/>
      <c r="E38" s="64"/>
      <c r="F38" s="64"/>
      <c r="G38" s="64"/>
      <c r="H38" s="65"/>
      <c r="I38" s="63"/>
      <c r="J38" s="65"/>
      <c r="K38" s="63"/>
      <c r="L38" s="65"/>
      <c r="M38" s="63"/>
      <c r="N38" s="65"/>
      <c r="O38" s="63"/>
      <c r="P38" s="65"/>
    </row>
    <row r="39" spans="1:16" x14ac:dyDescent="0.3">
      <c r="A39" s="63"/>
      <c r="B39" s="64"/>
      <c r="C39" s="64"/>
      <c r="D39" s="64"/>
      <c r="E39" s="64"/>
      <c r="F39" s="64"/>
      <c r="G39" s="64"/>
      <c r="H39" s="65"/>
      <c r="I39" s="63"/>
      <c r="J39" s="65"/>
      <c r="K39" s="63"/>
      <c r="L39" s="65"/>
      <c r="M39" s="63"/>
      <c r="N39" s="65"/>
      <c r="O39" s="63"/>
      <c r="P39" s="65"/>
    </row>
    <row r="40" spans="1:16" x14ac:dyDescent="0.3">
      <c r="A40" s="73" t="s">
        <v>41</v>
      </c>
      <c r="B40" s="67" t="s">
        <v>26</v>
      </c>
      <c r="C40" s="67" t="s">
        <v>27</v>
      </c>
      <c r="D40" s="67" t="s">
        <v>28</v>
      </c>
      <c r="E40" s="67" t="s">
        <v>29</v>
      </c>
      <c r="F40" s="67" t="s">
        <v>30</v>
      </c>
      <c r="G40" s="67" t="s">
        <v>31</v>
      </c>
      <c r="H40" s="65"/>
      <c r="I40" s="73" t="s">
        <v>41</v>
      </c>
      <c r="J40" s="65"/>
      <c r="K40" s="73" t="s">
        <v>41</v>
      </c>
      <c r="L40" s="65"/>
      <c r="M40" s="73" t="s">
        <v>41</v>
      </c>
      <c r="N40" s="65"/>
      <c r="O40" s="73" t="s">
        <v>41</v>
      </c>
      <c r="P40" s="65"/>
    </row>
    <row r="41" spans="1:16" x14ac:dyDescent="0.3">
      <c r="A41" s="73" t="s">
        <v>16</v>
      </c>
      <c r="B41" s="64">
        <v>0</v>
      </c>
      <c r="C41" s="64">
        <v>0</v>
      </c>
      <c r="D41" s="64">
        <v>0</v>
      </c>
      <c r="E41" s="64">
        <v>0</v>
      </c>
      <c r="F41" s="64">
        <v>0</v>
      </c>
      <c r="G41" s="64">
        <v>0</v>
      </c>
      <c r="H41" s="65"/>
      <c r="I41" s="73" t="s">
        <v>16</v>
      </c>
      <c r="J41" s="65"/>
      <c r="K41" s="73" t="s">
        <v>16</v>
      </c>
      <c r="L41" s="65"/>
      <c r="M41" s="73" t="s">
        <v>16</v>
      </c>
      <c r="N41" s="65"/>
      <c r="O41" s="73" t="s">
        <v>16</v>
      </c>
      <c r="P41" s="65"/>
    </row>
    <row r="42" spans="1:16" ht="28.2" x14ac:dyDescent="0.3">
      <c r="A42" s="71" t="s">
        <v>42</v>
      </c>
      <c r="B42" s="64">
        <v>3500</v>
      </c>
      <c r="C42" s="64">
        <v>3500</v>
      </c>
      <c r="D42" s="64">
        <v>3500</v>
      </c>
      <c r="E42" s="64">
        <v>3500</v>
      </c>
      <c r="F42" s="64">
        <v>3500</v>
      </c>
      <c r="G42" s="64">
        <v>1300</v>
      </c>
      <c r="H42" s="65"/>
      <c r="I42" s="71" t="s">
        <v>42</v>
      </c>
      <c r="J42" s="65"/>
      <c r="K42" s="71" t="s">
        <v>42</v>
      </c>
      <c r="L42" s="65"/>
      <c r="M42" s="71" t="s">
        <v>42</v>
      </c>
      <c r="N42" s="65"/>
      <c r="O42" s="74" t="s">
        <v>45</v>
      </c>
      <c r="P42" s="65"/>
    </row>
    <row r="43" spans="1:16" ht="28.2" x14ac:dyDescent="0.3">
      <c r="A43" s="68" t="s">
        <v>43</v>
      </c>
      <c r="B43" s="75">
        <f>Фаворит!$Z$7/2</f>
        <v>1330</v>
      </c>
      <c r="C43" s="75">
        <f>'Графский пруд'!$Z$7/2</f>
        <v>1529.4999999999998</v>
      </c>
      <c r="D43" s="75">
        <f>Пагода!$Z$7/2</f>
        <v>2872.8</v>
      </c>
      <c r="E43" s="75">
        <f>Шахтный!$Z$7/2</f>
        <v>2660</v>
      </c>
      <c r="F43" s="75">
        <f>Практичный!$Z$7/2</f>
        <v>930.99999999999989</v>
      </c>
      <c r="G43" s="75">
        <v>0</v>
      </c>
      <c r="H43" s="65"/>
      <c r="I43" s="74" t="s">
        <v>43</v>
      </c>
      <c r="J43" s="74"/>
      <c r="K43" s="74" t="s">
        <v>43</v>
      </c>
      <c r="L43" s="74"/>
      <c r="M43" s="74" t="s">
        <v>43</v>
      </c>
      <c r="N43" s="65"/>
      <c r="O43" s="68"/>
      <c r="P43" s="65"/>
    </row>
    <row r="44" spans="1:16" ht="28.2" x14ac:dyDescent="0.3">
      <c r="A44" s="74" t="s">
        <v>45</v>
      </c>
      <c r="B44" s="64">
        <v>1300</v>
      </c>
      <c r="C44" s="64">
        <v>1300</v>
      </c>
      <c r="D44" s="64">
        <v>1300</v>
      </c>
      <c r="E44" s="64">
        <v>1300</v>
      </c>
      <c r="F44" s="64">
        <v>1300</v>
      </c>
      <c r="G44" s="72">
        <v>0</v>
      </c>
      <c r="H44" s="65"/>
      <c r="I44" s="74" t="s">
        <v>45</v>
      </c>
      <c r="J44" s="65"/>
      <c r="K44" s="74" t="s">
        <v>45</v>
      </c>
      <c r="L44" s="65"/>
      <c r="M44" s="74" t="s">
        <v>45</v>
      </c>
      <c r="N44" s="65"/>
      <c r="O44" s="71"/>
      <c r="P44" s="65"/>
    </row>
    <row r="45" spans="1:16" x14ac:dyDescent="0.3">
      <c r="A45" s="63"/>
      <c r="B45" s="64"/>
      <c r="C45" s="64"/>
      <c r="D45" s="64"/>
      <c r="E45" s="64"/>
      <c r="F45" s="64"/>
      <c r="G45" s="64"/>
      <c r="H45" s="65"/>
      <c r="I45" s="63"/>
      <c r="J45" s="65"/>
      <c r="K45" s="63"/>
      <c r="L45" s="65"/>
      <c r="M45" s="63"/>
      <c r="N45" s="65"/>
      <c r="O45" s="63"/>
      <c r="P45" s="65"/>
    </row>
    <row r="46" spans="1:16" x14ac:dyDescent="0.3">
      <c r="A46" s="63"/>
      <c r="B46" s="64"/>
      <c r="C46" s="64"/>
      <c r="D46" s="64"/>
      <c r="E46" s="64"/>
      <c r="F46" s="64"/>
      <c r="G46" s="64"/>
      <c r="H46" s="65"/>
      <c r="I46" s="63"/>
      <c r="J46" s="65"/>
      <c r="K46" s="63"/>
      <c r="L46" s="65"/>
      <c r="M46" s="63"/>
      <c r="N46" s="65"/>
      <c r="O46" s="63"/>
      <c r="P46" s="65"/>
    </row>
    <row r="47" spans="1:16" x14ac:dyDescent="0.3">
      <c r="A47" s="63"/>
      <c r="B47" s="64"/>
      <c r="C47" s="64"/>
      <c r="D47" s="64"/>
      <c r="E47" s="64"/>
      <c r="F47" s="64"/>
      <c r="G47" s="64"/>
      <c r="H47" s="65"/>
      <c r="I47" s="63"/>
      <c r="J47" s="65"/>
      <c r="K47" s="63"/>
      <c r="L47" s="65"/>
      <c r="M47" s="63"/>
      <c r="N47" s="65"/>
      <c r="O47" s="63"/>
      <c r="P47" s="65"/>
    </row>
    <row r="48" spans="1:16" x14ac:dyDescent="0.3">
      <c r="A48" s="69" t="s">
        <v>13</v>
      </c>
      <c r="B48" s="67" t="s">
        <v>26</v>
      </c>
      <c r="C48" s="67" t="s">
        <v>27</v>
      </c>
      <c r="D48" s="67" t="s">
        <v>28</v>
      </c>
      <c r="E48" s="67" t="s">
        <v>29</v>
      </c>
      <c r="F48" s="67" t="s">
        <v>30</v>
      </c>
      <c r="G48" s="67" t="s">
        <v>31</v>
      </c>
      <c r="H48" s="65"/>
      <c r="I48" s="69" t="s">
        <v>13</v>
      </c>
      <c r="J48" s="65"/>
      <c r="K48" s="69" t="s">
        <v>13</v>
      </c>
      <c r="L48" s="65"/>
      <c r="M48" s="69" t="s">
        <v>13</v>
      </c>
      <c r="N48" s="65"/>
      <c r="O48" s="69"/>
      <c r="P48" s="65"/>
    </row>
    <row r="49" spans="1:16" x14ac:dyDescent="0.3">
      <c r="A49" s="69" t="s">
        <v>16</v>
      </c>
      <c r="B49" s="64"/>
      <c r="C49" s="64"/>
      <c r="D49" s="64"/>
      <c r="E49" s="64"/>
      <c r="F49" s="64"/>
      <c r="G49" s="64"/>
      <c r="H49" s="65"/>
      <c r="I49" s="69" t="s">
        <v>16</v>
      </c>
      <c r="J49" s="65"/>
      <c r="K49" s="69" t="s">
        <v>16</v>
      </c>
      <c r="L49" s="65"/>
      <c r="M49" s="69" t="s">
        <v>16</v>
      </c>
      <c r="N49" s="65"/>
      <c r="O49" s="69"/>
      <c r="P49" s="65"/>
    </row>
    <row r="50" spans="1:16" x14ac:dyDescent="0.3">
      <c r="A50" s="71" t="s">
        <v>47</v>
      </c>
      <c r="B50" s="75">
        <f>Фаворит!$Z$7 *0.15</f>
        <v>399</v>
      </c>
      <c r="C50" s="75">
        <f>'Графский пруд'!$Z$7 *0.15</f>
        <v>458.84999999999991</v>
      </c>
      <c r="D50" s="75">
        <f>Пагода!$Z$7 *0.15</f>
        <v>861.84</v>
      </c>
      <c r="E50" s="75">
        <f>Шахтный!$Z$7 *0.15</f>
        <v>798</v>
      </c>
      <c r="F50" s="75">
        <f>Практичный!$Z$7 *0.15</f>
        <v>279.29999999999995</v>
      </c>
      <c r="G50" s="75">
        <v>0</v>
      </c>
      <c r="H50" s="65"/>
      <c r="I50" s="71" t="s">
        <v>47</v>
      </c>
      <c r="J50" s="65"/>
      <c r="K50" s="71" t="s">
        <v>53</v>
      </c>
      <c r="L50" s="65"/>
      <c r="M50" s="71" t="s">
        <v>47</v>
      </c>
      <c r="N50" s="65"/>
      <c r="O50" s="71"/>
      <c r="P50" s="65"/>
    </row>
    <row r="51" spans="1:16" ht="28.2" x14ac:dyDescent="0.3">
      <c r="A51" s="71" t="s">
        <v>48</v>
      </c>
      <c r="B51" s="75">
        <f>Фаворит!$Z$7 *0.2</f>
        <v>532</v>
      </c>
      <c r="C51" s="75">
        <f>'Графский пруд'!$Z$7 *0.2</f>
        <v>611.79999999999995</v>
      </c>
      <c r="D51" s="75">
        <f>Пагода!$Z$7 *0.2</f>
        <v>1149.1200000000001</v>
      </c>
      <c r="E51" s="75">
        <f>Шахтный!$Z$7 *0.2</f>
        <v>1064</v>
      </c>
      <c r="F51" s="75">
        <f>Практичный!$Z$7 *0.2</f>
        <v>372.4</v>
      </c>
      <c r="G51" s="75">
        <v>0</v>
      </c>
      <c r="H51" s="65"/>
      <c r="I51" s="68" t="s">
        <v>48</v>
      </c>
      <c r="J51" s="65"/>
      <c r="K51" s="68" t="s">
        <v>48</v>
      </c>
      <c r="L51" s="68"/>
      <c r="M51" s="68" t="s">
        <v>48</v>
      </c>
      <c r="N51" s="65"/>
      <c r="O51" s="71"/>
      <c r="P51" s="65"/>
    </row>
    <row r="52" spans="1:16" ht="42" x14ac:dyDescent="0.3">
      <c r="A52" s="68" t="s">
        <v>49</v>
      </c>
      <c r="B52" s="75">
        <f>Фаворит!$Z$7 *0.35</f>
        <v>930.99999999999989</v>
      </c>
      <c r="C52" s="75">
        <f>'Графский пруд'!$Z$7 *0.35</f>
        <v>1070.6499999999999</v>
      </c>
      <c r="D52" s="75">
        <f>Пагода!$Z$7 *0.35</f>
        <v>2010.96</v>
      </c>
      <c r="E52" s="75">
        <f>Шахтный!$Z$7 *0.35</f>
        <v>1861.9999999999998</v>
      </c>
      <c r="F52" s="75">
        <f>Практичный!$Z$7 *0.35</f>
        <v>651.69999999999993</v>
      </c>
      <c r="G52" s="75">
        <v>0</v>
      </c>
      <c r="H52" s="65"/>
      <c r="I52" s="68" t="s">
        <v>49</v>
      </c>
      <c r="J52" s="65"/>
      <c r="K52" s="68" t="s">
        <v>54</v>
      </c>
      <c r="L52" s="65"/>
      <c r="M52" s="68" t="s">
        <v>49</v>
      </c>
      <c r="N52" s="65"/>
      <c r="O52" s="68"/>
      <c r="P52" s="65"/>
    </row>
    <row r="53" spans="1:16" x14ac:dyDescent="0.3">
      <c r="A53" s="63"/>
      <c r="B53" s="65"/>
      <c r="C53" s="65"/>
      <c r="D53" s="76"/>
      <c r="E53" s="65"/>
      <c r="F53" s="65"/>
      <c r="G53" s="65"/>
      <c r="H53" s="65"/>
      <c r="I53" s="63"/>
      <c r="J53" s="65"/>
      <c r="K53" s="63"/>
      <c r="L53" s="65"/>
      <c r="M53" s="63"/>
      <c r="N53" s="65"/>
      <c r="O53" s="63"/>
      <c r="P53" s="65"/>
    </row>
    <row r="54" spans="1:16" x14ac:dyDescent="0.3">
      <c r="A54" s="63"/>
      <c r="B54" s="65"/>
      <c r="C54" s="65"/>
      <c r="D54" s="65"/>
      <c r="E54" s="65"/>
      <c r="F54" s="65"/>
      <c r="G54" s="65"/>
      <c r="H54" s="65"/>
      <c r="I54" s="63"/>
      <c r="J54" s="65"/>
      <c r="K54" s="63"/>
      <c r="L54" s="65"/>
      <c r="M54" s="63"/>
      <c r="N54" s="65"/>
      <c r="O54" s="63"/>
      <c r="P54" s="65"/>
    </row>
    <row r="55" spans="1:16" x14ac:dyDescent="0.3">
      <c r="A55" s="63"/>
      <c r="B55" s="65"/>
      <c r="C55" s="65"/>
      <c r="D55" s="65"/>
      <c r="E55" s="65"/>
      <c r="F55" s="65"/>
      <c r="G55" s="65"/>
      <c r="H55" s="65"/>
      <c r="I55" s="63"/>
      <c r="J55" s="65"/>
      <c r="K55" s="63"/>
      <c r="L55" s="65"/>
      <c r="M55" s="63"/>
      <c r="N55" s="65"/>
      <c r="O55" s="63"/>
      <c r="P55" s="65"/>
    </row>
    <row r="56" spans="1:16" x14ac:dyDescent="0.3">
      <c r="A56" s="63"/>
      <c r="B56" s="65"/>
      <c r="C56" s="65"/>
      <c r="D56" s="65"/>
      <c r="E56" s="65"/>
      <c r="F56" s="65"/>
      <c r="G56" s="65"/>
      <c r="H56" s="65"/>
      <c r="I56" s="63"/>
      <c r="J56" s="65"/>
      <c r="K56" s="63"/>
      <c r="L56" s="65"/>
      <c r="M56" s="63"/>
      <c r="N56" s="65"/>
      <c r="O56" s="63"/>
      <c r="P56" s="65"/>
    </row>
    <row r="57" spans="1:16" x14ac:dyDescent="0.3">
      <c r="A57" s="63"/>
      <c r="B57" s="65"/>
      <c r="C57" s="65"/>
      <c r="D57" s="65"/>
      <c r="E57" s="65"/>
      <c r="F57" s="65"/>
      <c r="G57" s="65"/>
      <c r="H57" s="65"/>
      <c r="I57" s="63"/>
      <c r="J57" s="65"/>
      <c r="K57" s="63"/>
      <c r="L57" s="65"/>
      <c r="M57" s="63"/>
      <c r="N57" s="65"/>
      <c r="O57" s="63"/>
      <c r="P57" s="65"/>
    </row>
    <row r="58" spans="1:16" x14ac:dyDescent="0.3">
      <c r="A58" s="63"/>
      <c r="B58" s="65"/>
      <c r="C58" s="65"/>
      <c r="D58" s="65"/>
      <c r="E58" s="65"/>
      <c r="F58" s="65"/>
      <c r="G58" s="65"/>
      <c r="H58" s="65"/>
      <c r="I58" s="63"/>
      <c r="J58" s="65"/>
      <c r="K58" s="63"/>
      <c r="L58" s="65"/>
      <c r="M58" s="63"/>
      <c r="N58" s="65"/>
      <c r="O58" s="63"/>
      <c r="P58" s="65"/>
    </row>
    <row r="59" spans="1:16" x14ac:dyDescent="0.3">
      <c r="A59" s="63"/>
      <c r="B59" s="65"/>
      <c r="C59" s="65"/>
      <c r="D59" s="65"/>
      <c r="E59" s="65"/>
      <c r="F59" s="65"/>
      <c r="G59" s="65"/>
      <c r="H59" s="65"/>
      <c r="I59" s="63"/>
      <c r="J59" s="65"/>
      <c r="K59" s="63"/>
      <c r="L59" s="65"/>
      <c r="M59" s="63"/>
      <c r="N59" s="65"/>
      <c r="O59" s="63"/>
      <c r="P59" s="65"/>
    </row>
    <row r="60" spans="1:16" x14ac:dyDescent="0.3">
      <c r="A60" s="63"/>
      <c r="B60" s="65"/>
      <c r="C60" s="65"/>
      <c r="D60" s="65"/>
      <c r="E60" s="65"/>
      <c r="F60" s="65"/>
      <c r="G60" s="65"/>
      <c r="H60" s="65"/>
      <c r="I60" s="63"/>
      <c r="J60" s="65"/>
      <c r="K60" s="63"/>
      <c r="L60" s="65"/>
      <c r="M60" s="63"/>
      <c r="N60" s="65"/>
      <c r="O60" s="63"/>
      <c r="P60" s="65"/>
    </row>
    <row r="61" spans="1:16" x14ac:dyDescent="0.3">
      <c r="A61" s="63"/>
      <c r="B61" s="65"/>
      <c r="C61" s="65"/>
      <c r="D61" s="65"/>
      <c r="E61" s="65"/>
      <c r="F61" s="65"/>
      <c r="G61" s="65"/>
      <c r="H61" s="65"/>
      <c r="I61" s="63"/>
      <c r="J61" s="65"/>
      <c r="K61" s="63"/>
      <c r="L61" s="65"/>
      <c r="M61" s="63"/>
      <c r="N61" s="65"/>
      <c r="O61" s="63"/>
      <c r="P61" s="65"/>
    </row>
    <row r="62" spans="1:16" x14ac:dyDescent="0.3">
      <c r="A62" s="63"/>
      <c r="B62" s="65"/>
      <c r="C62" s="65"/>
      <c r="D62" s="65"/>
      <c r="E62" s="65"/>
      <c r="F62" s="65"/>
      <c r="G62" s="65"/>
      <c r="H62" s="65"/>
      <c r="I62" s="63"/>
      <c r="J62" s="65"/>
      <c r="K62" s="63"/>
      <c r="L62" s="65"/>
      <c r="M62" s="63"/>
      <c r="N62" s="65"/>
      <c r="O62" s="63"/>
      <c r="P62" s="65"/>
    </row>
    <row r="63" spans="1:16" x14ac:dyDescent="0.3">
      <c r="A63" s="63"/>
      <c r="B63" s="65"/>
      <c r="C63" s="65"/>
      <c r="D63" s="65"/>
      <c r="E63" s="65"/>
      <c r="F63" s="65"/>
      <c r="G63" s="65"/>
      <c r="H63" s="65"/>
      <c r="I63" s="63"/>
      <c r="J63" s="65"/>
      <c r="K63" s="63"/>
      <c r="L63" s="65"/>
      <c r="M63" s="63"/>
      <c r="N63" s="65"/>
      <c r="O63" s="63"/>
      <c r="P63" s="65"/>
    </row>
    <row r="64" spans="1:16" x14ac:dyDescent="0.3">
      <c r="A64" s="63"/>
      <c r="B64" s="65"/>
      <c r="C64" s="65"/>
      <c r="D64" s="65"/>
      <c r="E64" s="65"/>
      <c r="F64" s="65"/>
      <c r="G64" s="65"/>
      <c r="H64" s="65"/>
      <c r="I64" s="63"/>
      <c r="J64" s="65"/>
      <c r="K64" s="63"/>
      <c r="L64" s="65"/>
      <c r="M64" s="63"/>
      <c r="N64" s="65"/>
      <c r="O64" s="63"/>
      <c r="P64" s="65"/>
    </row>
    <row r="65" spans="1:16" x14ac:dyDescent="0.3">
      <c r="A65" s="63"/>
      <c r="B65" s="65"/>
      <c r="C65" s="65"/>
      <c r="D65" s="65"/>
      <c r="E65" s="65"/>
      <c r="F65" s="65"/>
      <c r="G65" s="65"/>
      <c r="H65" s="65"/>
      <c r="I65" s="63"/>
      <c r="J65" s="65"/>
      <c r="K65" s="63"/>
      <c r="L65" s="65"/>
      <c r="M65" s="63"/>
      <c r="N65" s="65"/>
      <c r="O65" s="63"/>
      <c r="P65" s="65"/>
    </row>
    <row r="66" spans="1:16" x14ac:dyDescent="0.3">
      <c r="A66" s="63"/>
      <c r="B66" s="65"/>
      <c r="C66" s="65"/>
      <c r="D66" s="65"/>
      <c r="E66" s="65"/>
      <c r="F66" s="65"/>
      <c r="G66" s="65"/>
      <c r="H66" s="65"/>
      <c r="I66" s="63"/>
      <c r="J66" s="65"/>
      <c r="K66" s="63"/>
      <c r="L66" s="65"/>
      <c r="M66" s="63"/>
      <c r="N66" s="65"/>
      <c r="O66" s="63"/>
      <c r="P66" s="65"/>
    </row>
    <row r="67" spans="1:16" x14ac:dyDescent="0.3">
      <c r="A67" s="63"/>
      <c r="B67" s="65"/>
      <c r="C67" s="65"/>
      <c r="D67" s="65"/>
      <c r="E67" s="65"/>
      <c r="F67" s="65"/>
      <c r="G67" s="65"/>
      <c r="H67" s="65"/>
      <c r="I67" s="63"/>
      <c r="J67" s="65"/>
      <c r="K67" s="63"/>
      <c r="L67" s="65"/>
      <c r="M67" s="63"/>
      <c r="N67" s="65"/>
      <c r="O67" s="63"/>
      <c r="P67" s="65"/>
    </row>
    <row r="68" spans="1:16" x14ac:dyDescent="0.3">
      <c r="A68" s="63"/>
      <c r="B68" s="65"/>
      <c r="C68" s="65"/>
      <c r="D68" s="65"/>
      <c r="E68" s="65"/>
      <c r="F68" s="65"/>
      <c r="G68" s="65"/>
      <c r="H68" s="65"/>
      <c r="I68" s="63"/>
      <c r="J68" s="65"/>
      <c r="K68" s="63"/>
      <c r="L68" s="65"/>
      <c r="M68" s="63"/>
      <c r="N68" s="65"/>
      <c r="O68" s="63"/>
      <c r="P68" s="65"/>
    </row>
    <row r="69" spans="1:16" x14ac:dyDescent="0.3">
      <c r="A69" s="63"/>
      <c r="B69" s="65"/>
      <c r="C69" s="65"/>
      <c r="D69" s="65"/>
      <c r="E69" s="65"/>
      <c r="F69" s="65"/>
      <c r="G69" s="65"/>
      <c r="H69" s="65"/>
      <c r="I69" s="63"/>
      <c r="J69" s="65"/>
      <c r="K69" s="63"/>
      <c r="L69" s="65"/>
      <c r="M69" s="63"/>
      <c r="N69" s="65"/>
      <c r="O69" s="63"/>
      <c r="P69" s="65"/>
    </row>
    <row r="70" spans="1:16" x14ac:dyDescent="0.3">
      <c r="A70" s="63"/>
      <c r="B70" s="65"/>
      <c r="C70" s="65"/>
      <c r="D70" s="65"/>
      <c r="E70" s="65"/>
      <c r="F70" s="65"/>
      <c r="G70" s="65"/>
      <c r="H70" s="65"/>
      <c r="I70" s="63"/>
      <c r="J70" s="65"/>
      <c r="K70" s="63"/>
      <c r="L70" s="65"/>
      <c r="M70" s="63"/>
      <c r="N70" s="65"/>
      <c r="O70" s="63"/>
      <c r="P70" s="65"/>
    </row>
    <row r="71" spans="1:16" x14ac:dyDescent="0.3">
      <c r="A71" s="63"/>
      <c r="B71" s="65"/>
      <c r="C71" s="65"/>
      <c r="D71" s="65"/>
      <c r="E71" s="65"/>
      <c r="F71" s="65"/>
      <c r="G71" s="65"/>
      <c r="H71" s="65"/>
      <c r="I71" s="63"/>
      <c r="J71" s="65"/>
      <c r="K71" s="63"/>
      <c r="L71" s="65"/>
      <c r="M71" s="63"/>
      <c r="N71" s="65"/>
      <c r="O71" s="63"/>
      <c r="P71" s="65"/>
    </row>
    <row r="72" spans="1:16" x14ac:dyDescent="0.3">
      <c r="A72" s="63"/>
      <c r="B72" s="65"/>
      <c r="C72" s="65"/>
      <c r="D72" s="65"/>
      <c r="E72" s="65"/>
      <c r="F72" s="65"/>
      <c r="G72" s="65"/>
      <c r="H72" s="65"/>
      <c r="I72" s="63"/>
      <c r="J72" s="65"/>
      <c r="K72" s="63"/>
      <c r="L72" s="65"/>
      <c r="M72" s="63"/>
      <c r="N72" s="65"/>
      <c r="O72" s="63"/>
      <c r="P72" s="65"/>
    </row>
    <row r="73" spans="1:16" x14ac:dyDescent="0.3">
      <c r="A73" s="63"/>
      <c r="B73" s="65"/>
      <c r="C73" s="65"/>
      <c r="D73" s="65"/>
      <c r="E73" s="65"/>
      <c r="F73" s="65"/>
      <c r="G73" s="65"/>
      <c r="H73" s="65"/>
      <c r="I73" s="63"/>
      <c r="J73" s="65"/>
      <c r="K73" s="63"/>
      <c r="L73" s="65"/>
      <c r="M73" s="63"/>
      <c r="N73" s="65"/>
      <c r="O73" s="63"/>
      <c r="P73" s="65"/>
    </row>
    <row r="74" spans="1:16" x14ac:dyDescent="0.3">
      <c r="A74" s="63"/>
      <c r="B74" s="65"/>
      <c r="C74" s="65"/>
      <c r="D74" s="65"/>
      <c r="E74" s="65"/>
      <c r="F74" s="65"/>
      <c r="G74" s="65"/>
      <c r="H74" s="65"/>
      <c r="I74" s="63"/>
      <c r="J74" s="65"/>
      <c r="K74" s="63"/>
      <c r="L74" s="65"/>
      <c r="M74" s="63"/>
      <c r="N74" s="65"/>
      <c r="O74" s="63"/>
      <c r="P74" s="65"/>
    </row>
    <row r="75" spans="1:16" x14ac:dyDescent="0.3">
      <c r="A75" s="63"/>
      <c r="B75" s="65"/>
      <c r="C75" s="65"/>
      <c r="D75" s="65"/>
      <c r="E75" s="65"/>
      <c r="F75" s="65"/>
      <c r="G75" s="65"/>
      <c r="H75" s="65"/>
      <c r="I75" s="63"/>
      <c r="J75" s="65"/>
      <c r="K75" s="63"/>
      <c r="L75" s="65"/>
      <c r="M75" s="63"/>
      <c r="N75" s="65"/>
      <c r="O75" s="63"/>
      <c r="P75" s="65"/>
    </row>
    <row r="76" spans="1:16" x14ac:dyDescent="0.3">
      <c r="A76" s="63"/>
      <c r="B76" s="65"/>
      <c r="C76" s="65"/>
      <c r="D76" s="65"/>
      <c r="E76" s="65"/>
      <c r="F76" s="65"/>
      <c r="G76" s="65"/>
      <c r="H76" s="65"/>
      <c r="I76" s="63"/>
      <c r="J76" s="65"/>
      <c r="K76" s="63"/>
      <c r="L76" s="65"/>
      <c r="M76" s="63"/>
      <c r="N76" s="65"/>
      <c r="O76" s="63"/>
      <c r="P76" s="65"/>
    </row>
    <row r="77" spans="1:16" x14ac:dyDescent="0.3">
      <c r="A77" s="63"/>
      <c r="B77" s="65"/>
      <c r="C77" s="65"/>
      <c r="D77" s="65"/>
      <c r="E77" s="65"/>
      <c r="F77" s="65"/>
      <c r="G77" s="65"/>
      <c r="H77" s="65"/>
      <c r="I77" s="63"/>
      <c r="J77" s="65"/>
      <c r="K77" s="63"/>
      <c r="L77" s="65"/>
      <c r="M77" s="63"/>
      <c r="N77" s="65"/>
      <c r="O77" s="63"/>
      <c r="P77" s="65"/>
    </row>
    <row r="78" spans="1:16" x14ac:dyDescent="0.3">
      <c r="A78" s="63"/>
      <c r="B78" s="65"/>
      <c r="C78" s="65"/>
      <c r="D78" s="65"/>
      <c r="E78" s="65"/>
      <c r="F78" s="65"/>
      <c r="G78" s="65"/>
      <c r="H78" s="65"/>
      <c r="I78" s="63"/>
      <c r="J78" s="65"/>
      <c r="K78" s="63"/>
      <c r="L78" s="65"/>
      <c r="M78" s="63"/>
      <c r="N78" s="65"/>
      <c r="O78" s="63"/>
      <c r="P78" s="65"/>
    </row>
    <row r="79" spans="1:16" x14ac:dyDescent="0.3">
      <c r="A79" s="63"/>
      <c r="B79" s="65"/>
      <c r="C79" s="65"/>
      <c r="D79" s="65"/>
      <c r="E79" s="65"/>
      <c r="F79" s="65"/>
      <c r="G79" s="65"/>
      <c r="H79" s="65"/>
      <c r="I79" s="63"/>
      <c r="J79" s="65"/>
      <c r="K79" s="63"/>
      <c r="L79" s="65"/>
      <c r="M79" s="63"/>
      <c r="N79" s="65"/>
      <c r="O79" s="63"/>
      <c r="P79" s="65"/>
    </row>
    <row r="80" spans="1:16" x14ac:dyDescent="0.3">
      <c r="A80" s="63"/>
      <c r="B80" s="65"/>
      <c r="C80" s="65"/>
      <c r="D80" s="65"/>
      <c r="E80" s="65"/>
      <c r="F80" s="65"/>
      <c r="G80" s="65"/>
      <c r="H80" s="65"/>
      <c r="I80" s="63"/>
      <c r="J80" s="65"/>
      <c r="K80" s="63"/>
      <c r="L80" s="65"/>
      <c r="M80" s="63"/>
      <c r="N80" s="65"/>
      <c r="O80" s="63"/>
      <c r="P80" s="65"/>
    </row>
    <row r="81" spans="1:16" x14ac:dyDescent="0.3">
      <c r="A81" s="63"/>
      <c r="B81" s="65"/>
      <c r="C81" s="65"/>
      <c r="D81" s="65"/>
      <c r="E81" s="65"/>
      <c r="F81" s="65"/>
      <c r="G81" s="65"/>
      <c r="H81" s="65"/>
      <c r="I81" s="63"/>
      <c r="J81" s="65"/>
      <c r="K81" s="63"/>
      <c r="L81" s="65"/>
      <c r="M81" s="63"/>
      <c r="N81" s="65"/>
      <c r="O81" s="63"/>
      <c r="P81" s="65"/>
    </row>
    <row r="82" spans="1:16" x14ac:dyDescent="0.3">
      <c r="A82" s="63"/>
      <c r="B82" s="65"/>
      <c r="C82" s="65"/>
      <c r="D82" s="65"/>
      <c r="E82" s="65"/>
      <c r="F82" s="65"/>
      <c r="G82" s="65"/>
      <c r="H82" s="65"/>
      <c r="I82" s="63"/>
      <c r="J82" s="65"/>
      <c r="K82" s="63"/>
      <c r="L82" s="65"/>
      <c r="M82" s="63"/>
      <c r="N82" s="65"/>
      <c r="O82" s="63"/>
      <c r="P82" s="65"/>
    </row>
    <row r="83" spans="1:16" x14ac:dyDescent="0.3">
      <c r="A83" s="63"/>
      <c r="B83" s="65"/>
      <c r="C83" s="65"/>
      <c r="D83" s="65"/>
      <c r="E83" s="65"/>
      <c r="F83" s="65"/>
      <c r="G83" s="65"/>
      <c r="H83" s="65"/>
      <c r="I83" s="63"/>
      <c r="J83" s="65"/>
      <c r="K83" s="63"/>
      <c r="L83" s="65"/>
      <c r="M83" s="63"/>
      <c r="N83" s="65"/>
      <c r="O83" s="63"/>
      <c r="P83" s="65"/>
    </row>
    <row r="84" spans="1:16" x14ac:dyDescent="0.3">
      <c r="A84" s="63"/>
      <c r="B84" s="65"/>
      <c r="C84" s="65"/>
      <c r="D84" s="65"/>
      <c r="E84" s="65"/>
      <c r="F84" s="65"/>
      <c r="G84" s="65"/>
      <c r="H84" s="65"/>
      <c r="I84" s="63"/>
      <c r="J84" s="65"/>
      <c r="K84" s="63"/>
      <c r="L84" s="65"/>
      <c r="M84" s="63"/>
      <c r="N84" s="65"/>
      <c r="O84" s="63"/>
      <c r="P84" s="65"/>
    </row>
    <row r="85" spans="1:16" x14ac:dyDescent="0.3">
      <c r="A85" s="63"/>
      <c r="B85" s="65"/>
      <c r="C85" s="65"/>
      <c r="D85" s="65"/>
      <c r="E85" s="65"/>
      <c r="F85" s="65"/>
      <c r="G85" s="65"/>
      <c r="H85" s="65"/>
      <c r="I85" s="63"/>
      <c r="J85" s="65"/>
      <c r="K85" s="63"/>
      <c r="L85" s="65"/>
      <c r="M85" s="63"/>
      <c r="N85" s="65"/>
      <c r="O85" s="63"/>
      <c r="P85" s="65"/>
    </row>
    <row r="86" spans="1:16" x14ac:dyDescent="0.3">
      <c r="A86" s="63"/>
      <c r="B86" s="65"/>
      <c r="C86" s="65"/>
      <c r="D86" s="65"/>
      <c r="E86" s="65"/>
      <c r="F86" s="65"/>
      <c r="G86" s="65"/>
      <c r="H86" s="65"/>
      <c r="I86" s="63"/>
      <c r="J86" s="65"/>
      <c r="K86" s="63"/>
      <c r="L86" s="65"/>
      <c r="M86" s="63"/>
      <c r="N86" s="65"/>
      <c r="O86" s="63"/>
      <c r="P86" s="65"/>
    </row>
    <row r="87" spans="1:16" x14ac:dyDescent="0.3">
      <c r="A87" s="63"/>
      <c r="B87" s="65"/>
      <c r="C87" s="65"/>
      <c r="D87" s="65"/>
      <c r="E87" s="65"/>
      <c r="F87" s="65"/>
      <c r="G87" s="65"/>
      <c r="H87" s="65"/>
      <c r="I87" s="63"/>
      <c r="J87" s="65"/>
      <c r="K87" s="63"/>
      <c r="L87" s="65"/>
      <c r="M87" s="63"/>
      <c r="N87" s="65"/>
      <c r="O87" s="63"/>
      <c r="P87" s="65"/>
    </row>
    <row r="88" spans="1:16" x14ac:dyDescent="0.3">
      <c r="A88" s="63"/>
      <c r="B88" s="65"/>
      <c r="C88" s="65"/>
      <c r="D88" s="65"/>
      <c r="E88" s="65"/>
      <c r="F88" s="65"/>
      <c r="G88" s="65"/>
      <c r="H88" s="65"/>
      <c r="I88" s="63"/>
      <c r="J88" s="65"/>
      <c r="K88" s="63"/>
      <c r="L88" s="65"/>
      <c r="M88" s="63"/>
      <c r="N88" s="65"/>
      <c r="O88" s="63"/>
      <c r="P88" s="65"/>
    </row>
    <row r="89" spans="1:16" x14ac:dyDescent="0.3">
      <c r="A89" s="63"/>
      <c r="B89" s="65"/>
      <c r="C89" s="65"/>
      <c r="D89" s="65"/>
      <c r="E89" s="65"/>
      <c r="F89" s="65"/>
      <c r="G89" s="65"/>
      <c r="H89" s="65"/>
      <c r="I89" s="63"/>
      <c r="J89" s="65"/>
      <c r="K89" s="63"/>
      <c r="L89" s="65"/>
      <c r="M89" s="63"/>
      <c r="N89" s="65"/>
      <c r="O89" s="63"/>
      <c r="P89" s="65"/>
    </row>
    <row r="90" spans="1:16" x14ac:dyDescent="0.3">
      <c r="A90" s="63"/>
      <c r="B90" s="65"/>
      <c r="C90" s="65"/>
      <c r="D90" s="65"/>
      <c r="E90" s="65"/>
      <c r="F90" s="65"/>
      <c r="G90" s="65"/>
      <c r="H90" s="65"/>
      <c r="I90" s="63"/>
      <c r="J90" s="65"/>
      <c r="K90" s="63"/>
      <c r="L90" s="65"/>
      <c r="M90" s="63"/>
      <c r="N90" s="65"/>
      <c r="O90" s="63"/>
      <c r="P90" s="65"/>
    </row>
    <row r="91" spans="1:16" x14ac:dyDescent="0.3">
      <c r="A91" s="63"/>
      <c r="B91" s="65"/>
      <c r="C91" s="65"/>
      <c r="D91" s="65"/>
      <c r="E91" s="65"/>
      <c r="F91" s="65"/>
      <c r="G91" s="65"/>
      <c r="H91" s="65"/>
      <c r="I91" s="63"/>
      <c r="J91" s="65"/>
      <c r="K91" s="63"/>
      <c r="L91" s="65"/>
      <c r="M91" s="63"/>
      <c r="N91" s="65"/>
      <c r="O91" s="63"/>
      <c r="P91" s="65"/>
    </row>
    <row r="92" spans="1:16" x14ac:dyDescent="0.3">
      <c r="A92" s="63"/>
      <c r="B92" s="65"/>
      <c r="C92" s="65"/>
      <c r="D92" s="65"/>
      <c r="E92" s="65"/>
      <c r="F92" s="65"/>
      <c r="G92" s="65"/>
      <c r="H92" s="65"/>
      <c r="I92" s="63"/>
      <c r="J92" s="65"/>
      <c r="K92" s="63"/>
      <c r="L92" s="65"/>
      <c r="M92" s="63"/>
      <c r="N92" s="65"/>
      <c r="O92" s="63"/>
      <c r="P92" s="65"/>
    </row>
    <row r="93" spans="1:16" x14ac:dyDescent="0.3">
      <c r="A93" s="63"/>
      <c r="B93" s="65"/>
      <c r="C93" s="65"/>
      <c r="D93" s="65"/>
      <c r="E93" s="65"/>
      <c r="F93" s="65"/>
      <c r="G93" s="65"/>
      <c r="H93" s="65"/>
      <c r="I93" s="63"/>
      <c r="J93" s="65"/>
      <c r="K93" s="63"/>
      <c r="L93" s="65"/>
      <c r="M93" s="63"/>
      <c r="N93" s="65"/>
      <c r="O93" s="63"/>
      <c r="P93" s="65"/>
    </row>
    <row r="94" spans="1:16" x14ac:dyDescent="0.3">
      <c r="A94" s="63"/>
      <c r="B94" s="65"/>
      <c r="C94" s="65"/>
      <c r="D94" s="65"/>
      <c r="E94" s="65"/>
      <c r="F94" s="65"/>
      <c r="G94" s="65"/>
      <c r="H94" s="65"/>
      <c r="I94" s="63"/>
      <c r="J94" s="65"/>
      <c r="K94" s="63"/>
      <c r="L94" s="65"/>
      <c r="M94" s="63"/>
      <c r="N94" s="65"/>
      <c r="O94" s="63"/>
      <c r="P94" s="65"/>
    </row>
    <row r="95" spans="1:16" x14ac:dyDescent="0.3">
      <c r="A95" s="63"/>
      <c r="B95" s="65"/>
      <c r="C95" s="65"/>
      <c r="D95" s="65"/>
      <c r="E95" s="65"/>
      <c r="F95" s="65"/>
      <c r="G95" s="65"/>
      <c r="H95" s="65"/>
      <c r="I95" s="63"/>
      <c r="J95" s="65"/>
      <c r="K95" s="63"/>
      <c r="L95" s="65"/>
      <c r="M95" s="63"/>
      <c r="N95" s="65"/>
      <c r="O95" s="63"/>
      <c r="P95" s="65"/>
    </row>
    <row r="96" spans="1:16" x14ac:dyDescent="0.3">
      <c r="A96" s="63"/>
      <c r="B96" s="65"/>
      <c r="C96" s="65"/>
      <c r="D96" s="65"/>
      <c r="E96" s="65"/>
      <c r="F96" s="65"/>
      <c r="G96" s="65"/>
      <c r="H96" s="65"/>
      <c r="I96" s="63"/>
      <c r="J96" s="65"/>
      <c r="K96" s="63"/>
      <c r="L96" s="65"/>
      <c r="M96" s="63"/>
      <c r="N96" s="65"/>
      <c r="O96" s="63"/>
      <c r="P96" s="65"/>
    </row>
    <row r="97" spans="1:16" x14ac:dyDescent="0.3">
      <c r="A97" s="63"/>
      <c r="B97" s="65"/>
      <c r="C97" s="65"/>
      <c r="D97" s="65"/>
      <c r="E97" s="65"/>
      <c r="F97" s="65"/>
      <c r="G97" s="65"/>
      <c r="H97" s="65"/>
      <c r="I97" s="63"/>
      <c r="J97" s="65"/>
      <c r="K97" s="63"/>
      <c r="L97" s="65"/>
      <c r="M97" s="63"/>
      <c r="N97" s="65"/>
      <c r="O97" s="63"/>
      <c r="P97" s="65"/>
    </row>
    <row r="98" spans="1:16" x14ac:dyDescent="0.3">
      <c r="A98" s="63"/>
      <c r="B98" s="65"/>
      <c r="C98" s="65"/>
      <c r="D98" s="65"/>
      <c r="E98" s="65"/>
      <c r="F98" s="65"/>
      <c r="G98" s="65"/>
      <c r="H98" s="65"/>
      <c r="I98" s="63"/>
      <c r="J98" s="65"/>
      <c r="K98" s="63"/>
      <c r="L98" s="65"/>
      <c r="M98" s="63"/>
      <c r="N98" s="65"/>
      <c r="O98" s="63"/>
      <c r="P98" s="65"/>
    </row>
    <row r="99" spans="1:16" x14ac:dyDescent="0.3">
      <c r="A99" s="63"/>
      <c r="B99" s="65"/>
      <c r="C99" s="65"/>
      <c r="D99" s="65"/>
      <c r="E99" s="65"/>
      <c r="F99" s="65"/>
      <c r="G99" s="65"/>
      <c r="H99" s="65"/>
      <c r="I99" s="63"/>
      <c r="J99" s="65"/>
      <c r="K99" s="63"/>
      <c r="L99" s="65"/>
      <c r="M99" s="63"/>
      <c r="N99" s="65"/>
      <c r="O99" s="63"/>
      <c r="P99" s="65"/>
    </row>
    <row r="100" spans="1:16" x14ac:dyDescent="0.3">
      <c r="A100" s="63"/>
      <c r="B100" s="65"/>
      <c r="C100" s="65"/>
      <c r="D100" s="65"/>
      <c r="E100" s="65"/>
      <c r="F100" s="65"/>
      <c r="G100" s="65"/>
      <c r="H100" s="65"/>
      <c r="I100" s="63"/>
      <c r="J100" s="65"/>
      <c r="K100" s="63"/>
      <c r="L100" s="65"/>
      <c r="M100" s="63"/>
      <c r="N100" s="65"/>
      <c r="O100" s="63"/>
      <c r="P100" s="65"/>
    </row>
    <row r="101" spans="1:16" x14ac:dyDescent="0.3">
      <c r="A101" s="63"/>
      <c r="B101" s="65"/>
      <c r="C101" s="65"/>
      <c r="D101" s="65"/>
      <c r="E101" s="65"/>
      <c r="F101" s="65"/>
      <c r="G101" s="65"/>
      <c r="H101" s="65"/>
      <c r="I101" s="63"/>
      <c r="J101" s="65"/>
      <c r="K101" s="63"/>
      <c r="L101" s="65"/>
      <c r="M101" s="63"/>
      <c r="N101" s="65"/>
      <c r="O101" s="63"/>
      <c r="P101" s="65"/>
    </row>
    <row r="102" spans="1:16" x14ac:dyDescent="0.3">
      <c r="A102" s="63"/>
      <c r="B102" s="65"/>
      <c r="C102" s="65"/>
      <c r="D102" s="65"/>
      <c r="E102" s="65"/>
      <c r="F102" s="65"/>
      <c r="G102" s="65"/>
      <c r="H102" s="65"/>
      <c r="I102" s="63"/>
      <c r="J102" s="65"/>
      <c r="K102" s="63"/>
      <c r="L102" s="65"/>
      <c r="M102" s="63"/>
      <c r="N102" s="65"/>
      <c r="O102" s="63"/>
      <c r="P102" s="65"/>
    </row>
    <row r="103" spans="1:16" x14ac:dyDescent="0.3">
      <c r="A103" s="63"/>
      <c r="B103" s="65"/>
      <c r="C103" s="65"/>
      <c r="D103" s="65"/>
      <c r="E103" s="65"/>
      <c r="F103" s="65"/>
      <c r="G103" s="65"/>
      <c r="H103" s="65"/>
      <c r="I103" s="63"/>
      <c r="J103" s="65"/>
      <c r="K103" s="63"/>
      <c r="L103" s="65"/>
      <c r="M103" s="63"/>
      <c r="N103" s="65"/>
      <c r="O103" s="63"/>
      <c r="P103" s="65"/>
    </row>
    <row r="104" spans="1:16" x14ac:dyDescent="0.3">
      <c r="A104" s="63"/>
      <c r="B104" s="65"/>
      <c r="C104" s="65"/>
      <c r="D104" s="65"/>
      <c r="E104" s="65"/>
      <c r="F104" s="65"/>
      <c r="G104" s="65"/>
      <c r="H104" s="65"/>
      <c r="I104" s="63"/>
      <c r="J104" s="65"/>
      <c r="K104" s="63"/>
      <c r="L104" s="65"/>
      <c r="M104" s="63"/>
      <c r="N104" s="65"/>
      <c r="O104" s="63"/>
      <c r="P104" s="65"/>
    </row>
    <row r="105" spans="1:16" x14ac:dyDescent="0.3">
      <c r="A105" s="63"/>
      <c r="B105" s="65"/>
      <c r="C105" s="65"/>
      <c r="D105" s="65"/>
      <c r="E105" s="65"/>
      <c r="F105" s="65"/>
      <c r="G105" s="65"/>
      <c r="H105" s="65"/>
      <c r="I105" s="63"/>
      <c r="J105" s="65"/>
      <c r="K105" s="63"/>
      <c r="L105" s="65"/>
      <c r="M105" s="63"/>
      <c r="N105" s="65"/>
      <c r="O105" s="63"/>
      <c r="P105" s="65"/>
    </row>
    <row r="106" spans="1:16" x14ac:dyDescent="0.3">
      <c r="A106" s="63"/>
      <c r="B106" s="65"/>
      <c r="C106" s="65"/>
      <c r="D106" s="65"/>
      <c r="E106" s="65"/>
      <c r="F106" s="65"/>
      <c r="G106" s="65"/>
      <c r="H106" s="65"/>
      <c r="I106" s="63"/>
      <c r="J106" s="65"/>
      <c r="K106" s="63"/>
      <c r="L106" s="65"/>
      <c r="M106" s="63"/>
      <c r="N106" s="65"/>
      <c r="O106" s="63"/>
      <c r="P106" s="65"/>
    </row>
    <row r="107" spans="1:16" x14ac:dyDescent="0.3">
      <c r="A107" s="63"/>
      <c r="B107" s="65"/>
      <c r="C107" s="65"/>
      <c r="D107" s="65"/>
      <c r="E107" s="65"/>
      <c r="F107" s="65"/>
      <c r="G107" s="65"/>
      <c r="H107" s="65"/>
      <c r="I107" s="63"/>
      <c r="J107" s="65"/>
      <c r="K107" s="63"/>
      <c r="L107" s="65"/>
      <c r="M107" s="63"/>
      <c r="N107" s="65"/>
      <c r="O107" s="63"/>
      <c r="P107" s="65"/>
    </row>
    <row r="108" spans="1:16" x14ac:dyDescent="0.3">
      <c r="A108" s="63"/>
      <c r="B108" s="65"/>
      <c r="C108" s="65"/>
      <c r="D108" s="65"/>
      <c r="E108" s="65"/>
      <c r="F108" s="65"/>
      <c r="G108" s="65"/>
      <c r="H108" s="65"/>
      <c r="I108" s="63"/>
      <c r="J108" s="65"/>
      <c r="K108" s="63"/>
      <c r="L108" s="65"/>
      <c r="M108" s="63"/>
      <c r="N108" s="65"/>
      <c r="O108" s="63"/>
      <c r="P108" s="65"/>
    </row>
    <row r="109" spans="1:16" x14ac:dyDescent="0.3">
      <c r="A109" s="63"/>
      <c r="B109" s="65"/>
      <c r="C109" s="65"/>
      <c r="D109" s="65"/>
      <c r="E109" s="65"/>
      <c r="F109" s="65"/>
      <c r="G109" s="65"/>
      <c r="H109" s="65"/>
      <c r="I109" s="63"/>
      <c r="J109" s="65"/>
      <c r="K109" s="63"/>
      <c r="L109" s="65"/>
      <c r="M109" s="63"/>
      <c r="N109" s="65"/>
      <c r="O109" s="63"/>
      <c r="P109" s="65"/>
    </row>
    <row r="110" spans="1:16" x14ac:dyDescent="0.3">
      <c r="A110" s="63"/>
      <c r="B110" s="65"/>
      <c r="C110" s="65"/>
      <c r="D110" s="65"/>
      <c r="E110" s="65"/>
      <c r="F110" s="65"/>
      <c r="G110" s="65"/>
      <c r="H110" s="65"/>
      <c r="I110" s="63"/>
      <c r="J110" s="65"/>
      <c r="K110" s="63"/>
      <c r="L110" s="65"/>
      <c r="M110" s="63"/>
      <c r="N110" s="65"/>
      <c r="O110" s="63"/>
      <c r="P110" s="65"/>
    </row>
    <row r="111" spans="1:16" x14ac:dyDescent="0.3">
      <c r="A111" s="63"/>
      <c r="B111" s="65"/>
      <c r="C111" s="65"/>
      <c r="D111" s="65"/>
      <c r="E111" s="65"/>
      <c r="F111" s="65"/>
      <c r="G111" s="65"/>
      <c r="H111" s="65"/>
      <c r="I111" s="63"/>
      <c r="J111" s="65"/>
      <c r="K111" s="63"/>
      <c r="L111" s="65"/>
      <c r="M111" s="63"/>
      <c r="N111" s="65"/>
      <c r="O111" s="63"/>
      <c r="P111" s="65"/>
    </row>
    <row r="112" spans="1:16" x14ac:dyDescent="0.3">
      <c r="A112" s="63"/>
      <c r="B112" s="65"/>
      <c r="C112" s="65"/>
      <c r="D112" s="65"/>
      <c r="E112" s="65"/>
      <c r="F112" s="65"/>
      <c r="G112" s="65"/>
      <c r="H112" s="65"/>
      <c r="I112" s="63"/>
      <c r="J112" s="65"/>
      <c r="K112" s="63"/>
      <c r="L112" s="65"/>
      <c r="M112" s="63"/>
      <c r="N112" s="65"/>
      <c r="O112" s="63"/>
      <c r="P112" s="65"/>
    </row>
    <row r="113" spans="1:16" x14ac:dyDescent="0.3">
      <c r="A113" s="63"/>
      <c r="B113" s="65"/>
      <c r="C113" s="65"/>
      <c r="D113" s="65"/>
      <c r="E113" s="65"/>
      <c r="F113" s="65"/>
      <c r="G113" s="65"/>
      <c r="H113" s="65"/>
      <c r="I113" s="63"/>
      <c r="J113" s="65"/>
      <c r="K113" s="63"/>
      <c r="L113" s="65"/>
      <c r="M113" s="63"/>
      <c r="N113" s="65"/>
      <c r="O113" s="63"/>
      <c r="P113" s="65"/>
    </row>
    <row r="114" spans="1:16" x14ac:dyDescent="0.3">
      <c r="A114" s="63"/>
      <c r="B114" s="65"/>
      <c r="C114" s="65"/>
      <c r="D114" s="65"/>
      <c r="E114" s="65"/>
      <c r="F114" s="65"/>
      <c r="G114" s="65"/>
      <c r="H114" s="65"/>
      <c r="I114" s="63"/>
      <c r="J114" s="65"/>
      <c r="K114" s="63"/>
      <c r="L114" s="65"/>
      <c r="M114" s="63"/>
      <c r="N114" s="65"/>
      <c r="O114" s="63"/>
      <c r="P114" s="65"/>
    </row>
    <row r="115" spans="1:16" x14ac:dyDescent="0.3">
      <c r="A115" s="63"/>
      <c r="B115" s="65"/>
      <c r="C115" s="65"/>
      <c r="D115" s="65"/>
      <c r="E115" s="65"/>
      <c r="F115" s="65"/>
      <c r="G115" s="65"/>
      <c r="H115" s="65"/>
      <c r="I115" s="63"/>
      <c r="J115" s="65"/>
      <c r="K115" s="63"/>
      <c r="L115" s="65"/>
      <c r="M115" s="63"/>
      <c r="N115" s="65"/>
      <c r="O115" s="63"/>
      <c r="P115" s="65"/>
    </row>
    <row r="116" spans="1:16" x14ac:dyDescent="0.3">
      <c r="A116" s="63"/>
      <c r="B116" s="65"/>
      <c r="C116" s="65"/>
      <c r="D116" s="65"/>
      <c r="E116" s="65"/>
      <c r="F116" s="65"/>
      <c r="G116" s="65"/>
      <c r="H116" s="65"/>
      <c r="I116" s="63"/>
      <c r="J116" s="65"/>
      <c r="K116" s="63"/>
      <c r="L116" s="65"/>
      <c r="M116" s="63"/>
      <c r="N116" s="65"/>
      <c r="O116" s="63"/>
      <c r="P116" s="65"/>
    </row>
  </sheetData>
  <sheetProtection password="C503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11</vt:i4>
      </vt:variant>
    </vt:vector>
  </HeadingPairs>
  <TitlesOfParts>
    <vt:vector size="18" baseType="lpstr">
      <vt:lpstr>Практичный</vt:lpstr>
      <vt:lpstr>Фаворит</vt:lpstr>
      <vt:lpstr>Графский пруд</vt:lpstr>
      <vt:lpstr>Венеция</vt:lpstr>
      <vt:lpstr>Шахтный</vt:lpstr>
      <vt:lpstr>Пагода</vt:lpstr>
      <vt:lpstr>Данные для расчета</vt:lpstr>
      <vt:lpstr>Вид_покрытия</vt:lpstr>
      <vt:lpstr>Защита_от_птиц</vt:lpstr>
      <vt:lpstr>Защитный_экран</vt:lpstr>
      <vt:lpstr>Изменения_в_конструкции</vt:lpstr>
      <vt:lpstr>Венеция!Область_печати</vt:lpstr>
      <vt:lpstr>'Графский пруд'!Область_печати</vt:lpstr>
      <vt:lpstr>Пагода!Область_печати</vt:lpstr>
      <vt:lpstr>Практичный!Область_печати</vt:lpstr>
      <vt:lpstr>Фаворит!Область_печати</vt:lpstr>
      <vt:lpstr>Шахтный!Область_печати</vt:lpstr>
      <vt:lpstr>Отвод_конденсата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</dc:creator>
  <cp:lastModifiedBy>Александр Майоров</cp:lastModifiedBy>
  <cp:lastPrinted>2020-06-10T15:25:34Z</cp:lastPrinted>
  <dcterms:created xsi:type="dcterms:W3CDTF">2018-03-17T07:29:37Z</dcterms:created>
  <dcterms:modified xsi:type="dcterms:W3CDTF">2020-06-10T15:34:18Z</dcterms:modified>
  <cp:contentStatus/>
</cp:coreProperties>
</file>